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SREA\Planification ecologique\Déclinaison MASA\Hydraulique\Dispositif 2025\AAP + annexes\"/>
    </mc:Choice>
  </mc:AlternateContent>
  <bookViews>
    <workbookView xWindow="0" yWindow="0" windowWidth="19200" windowHeight="5190" activeTab="1"/>
  </bookViews>
  <sheets>
    <sheet name="Dépenses prévisionnelles" sheetId="1" r:id="rId1"/>
    <sheet name="Répartition des financements" sheetId="3" r:id="rId2"/>
    <sheet name="Ne pas utiliser" sheetId="2" state="hidden" r:id="rId3"/>
  </sheets>
  <definedNames>
    <definedName name="_ftn1" localSheetId="0">'Dépenses prévisionnelles'!#REF!</definedName>
    <definedName name="_ftn2" localSheetId="0">'Dépenses prévisionnelles'!#REF!</definedName>
    <definedName name="_ftnref1" localSheetId="0">'Dépenses prévisionnelles'!$E$5</definedName>
    <definedName name="_ftnref2" localSheetId="0">'Dépenses prévisionnelles'!$E$7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 i="3" l="1"/>
  <c r="F61" i="3" l="1"/>
  <c r="F64" i="3"/>
  <c r="F80" i="3"/>
  <c r="F85" i="3"/>
  <c r="F102" i="3"/>
  <c r="F104" i="3"/>
  <c r="F122" i="3"/>
  <c r="F126" i="3"/>
  <c r="F144" i="3"/>
  <c r="F146" i="3"/>
  <c r="F168" i="3"/>
  <c r="F184" i="3"/>
  <c r="F187" i="3"/>
  <c r="F208" i="3"/>
  <c r="F229" i="3"/>
  <c r="F246" i="3"/>
  <c r="F248"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15" i="3"/>
  <c r="A45" i="3"/>
  <c r="B45" i="3"/>
  <c r="F45" i="3" s="1"/>
  <c r="C45" i="3"/>
  <c r="A46" i="3"/>
  <c r="B46" i="3"/>
  <c r="F46" i="3" s="1"/>
  <c r="C46" i="3"/>
  <c r="A47" i="3"/>
  <c r="B47" i="3"/>
  <c r="F47" i="3" s="1"/>
  <c r="C47" i="3"/>
  <c r="A48" i="3"/>
  <c r="B48" i="3"/>
  <c r="F48" i="3" s="1"/>
  <c r="C48" i="3"/>
  <c r="A49" i="3"/>
  <c r="B49" i="3"/>
  <c r="F49" i="3" s="1"/>
  <c r="C49" i="3"/>
  <c r="A50" i="3"/>
  <c r="B50" i="3"/>
  <c r="F50" i="3" s="1"/>
  <c r="C50" i="3"/>
  <c r="A51" i="3"/>
  <c r="B51" i="3"/>
  <c r="F51" i="3" s="1"/>
  <c r="C51" i="3"/>
  <c r="A52" i="3"/>
  <c r="B52" i="3"/>
  <c r="F52" i="3" s="1"/>
  <c r="C52" i="3"/>
  <c r="A53" i="3"/>
  <c r="B53" i="3"/>
  <c r="F53" i="3" s="1"/>
  <c r="C53" i="3"/>
  <c r="A54" i="3"/>
  <c r="B54" i="3"/>
  <c r="F54" i="3" s="1"/>
  <c r="C54" i="3"/>
  <c r="A55" i="3"/>
  <c r="B55" i="3"/>
  <c r="F55" i="3" s="1"/>
  <c r="C55" i="3"/>
  <c r="A56" i="3"/>
  <c r="B56" i="3"/>
  <c r="F56" i="3" s="1"/>
  <c r="C56" i="3"/>
  <c r="A57" i="3"/>
  <c r="B57" i="3"/>
  <c r="F57" i="3" s="1"/>
  <c r="C57" i="3"/>
  <c r="A58" i="3"/>
  <c r="B58" i="3"/>
  <c r="F58" i="3" s="1"/>
  <c r="C58" i="3"/>
  <c r="A59" i="3"/>
  <c r="B59" i="3"/>
  <c r="F59" i="3" s="1"/>
  <c r="C59" i="3"/>
  <c r="A60" i="3"/>
  <c r="B60" i="3"/>
  <c r="F60" i="3" s="1"/>
  <c r="C60" i="3"/>
  <c r="A61" i="3"/>
  <c r="B61" i="3"/>
  <c r="C61" i="3"/>
  <c r="A62" i="3"/>
  <c r="B62" i="3"/>
  <c r="F62" i="3" s="1"/>
  <c r="C62" i="3"/>
  <c r="A63" i="3"/>
  <c r="B63" i="3"/>
  <c r="F63" i="3" s="1"/>
  <c r="C63" i="3"/>
  <c r="A64" i="3"/>
  <c r="B64" i="3"/>
  <c r="C64" i="3"/>
  <c r="A65" i="3"/>
  <c r="B65" i="3"/>
  <c r="F65" i="3" s="1"/>
  <c r="C65" i="3"/>
  <c r="A66" i="3"/>
  <c r="B66" i="3"/>
  <c r="F66" i="3" s="1"/>
  <c r="C66" i="3"/>
  <c r="A67" i="3"/>
  <c r="B67" i="3"/>
  <c r="F67" i="3" s="1"/>
  <c r="C67" i="3"/>
  <c r="A68" i="3"/>
  <c r="B68" i="3"/>
  <c r="F68" i="3" s="1"/>
  <c r="C68" i="3"/>
  <c r="A69" i="3"/>
  <c r="B69" i="3"/>
  <c r="F69" i="3" s="1"/>
  <c r="C69" i="3"/>
  <c r="A70" i="3"/>
  <c r="B70" i="3"/>
  <c r="F70" i="3" s="1"/>
  <c r="C70" i="3"/>
  <c r="A71" i="3"/>
  <c r="B71" i="3"/>
  <c r="F71" i="3" s="1"/>
  <c r="C71" i="3"/>
  <c r="A72" i="3"/>
  <c r="B72" i="3"/>
  <c r="F72" i="3" s="1"/>
  <c r="C72" i="3"/>
  <c r="A73" i="3"/>
  <c r="B73" i="3"/>
  <c r="F73" i="3" s="1"/>
  <c r="C73" i="3"/>
  <c r="A74" i="3"/>
  <c r="B74" i="3"/>
  <c r="F74" i="3" s="1"/>
  <c r="C74" i="3"/>
  <c r="A75" i="3"/>
  <c r="B75" i="3"/>
  <c r="F75" i="3" s="1"/>
  <c r="C75" i="3"/>
  <c r="A76" i="3"/>
  <c r="B76" i="3"/>
  <c r="F76" i="3" s="1"/>
  <c r="C76" i="3"/>
  <c r="A77" i="3"/>
  <c r="B77" i="3"/>
  <c r="F77" i="3" s="1"/>
  <c r="C77" i="3"/>
  <c r="A78" i="3"/>
  <c r="B78" i="3"/>
  <c r="F78" i="3" s="1"/>
  <c r="C78" i="3"/>
  <c r="A79" i="3"/>
  <c r="B79" i="3"/>
  <c r="F79" i="3" s="1"/>
  <c r="C79" i="3"/>
  <c r="A80" i="3"/>
  <c r="B80" i="3"/>
  <c r="C80" i="3"/>
  <c r="A81" i="3"/>
  <c r="B81" i="3"/>
  <c r="F81" i="3" s="1"/>
  <c r="C81" i="3"/>
  <c r="A82" i="3"/>
  <c r="B82" i="3"/>
  <c r="F82" i="3" s="1"/>
  <c r="C82" i="3"/>
  <c r="A83" i="3"/>
  <c r="B83" i="3"/>
  <c r="F83" i="3" s="1"/>
  <c r="C83" i="3"/>
  <c r="A84" i="3"/>
  <c r="B84" i="3"/>
  <c r="F84" i="3" s="1"/>
  <c r="C84" i="3"/>
  <c r="A85" i="3"/>
  <c r="B85" i="3"/>
  <c r="C85" i="3"/>
  <c r="A86" i="3"/>
  <c r="B86" i="3"/>
  <c r="F86" i="3" s="1"/>
  <c r="C86" i="3"/>
  <c r="A87" i="3"/>
  <c r="B87" i="3"/>
  <c r="F87" i="3" s="1"/>
  <c r="C87" i="3"/>
  <c r="A88" i="3"/>
  <c r="B88" i="3"/>
  <c r="F88" i="3" s="1"/>
  <c r="C88" i="3"/>
  <c r="A89" i="3"/>
  <c r="B89" i="3"/>
  <c r="F89" i="3" s="1"/>
  <c r="C89" i="3"/>
  <c r="A90" i="3"/>
  <c r="B90" i="3"/>
  <c r="F90" i="3" s="1"/>
  <c r="C90" i="3"/>
  <c r="A91" i="3"/>
  <c r="B91" i="3"/>
  <c r="F91" i="3" s="1"/>
  <c r="C91" i="3"/>
  <c r="A92" i="3"/>
  <c r="B92" i="3"/>
  <c r="F92" i="3" s="1"/>
  <c r="C92" i="3"/>
  <c r="A93" i="3"/>
  <c r="B93" i="3"/>
  <c r="F93" i="3" s="1"/>
  <c r="C93" i="3"/>
  <c r="A94" i="3"/>
  <c r="B94" i="3"/>
  <c r="F94" i="3" s="1"/>
  <c r="C94" i="3"/>
  <c r="A95" i="3"/>
  <c r="B95" i="3"/>
  <c r="F95" i="3" s="1"/>
  <c r="C95" i="3"/>
  <c r="A96" i="3"/>
  <c r="B96" i="3"/>
  <c r="F96" i="3" s="1"/>
  <c r="C96" i="3"/>
  <c r="A97" i="3"/>
  <c r="B97" i="3"/>
  <c r="F97" i="3" s="1"/>
  <c r="C97" i="3"/>
  <c r="A98" i="3"/>
  <c r="B98" i="3"/>
  <c r="F98" i="3" s="1"/>
  <c r="C98" i="3"/>
  <c r="A99" i="3"/>
  <c r="B99" i="3"/>
  <c r="F99" i="3" s="1"/>
  <c r="C99" i="3"/>
  <c r="A100" i="3"/>
  <c r="B100" i="3"/>
  <c r="F100" i="3" s="1"/>
  <c r="C100" i="3"/>
  <c r="A101" i="3"/>
  <c r="B101" i="3"/>
  <c r="F101" i="3" s="1"/>
  <c r="C101" i="3"/>
  <c r="A102" i="3"/>
  <c r="B102" i="3"/>
  <c r="C102" i="3"/>
  <c r="A103" i="3"/>
  <c r="B103" i="3"/>
  <c r="F103" i="3" s="1"/>
  <c r="C103" i="3"/>
  <c r="A104" i="3"/>
  <c r="B104" i="3"/>
  <c r="C104" i="3"/>
  <c r="A105" i="3"/>
  <c r="B105" i="3"/>
  <c r="F105" i="3" s="1"/>
  <c r="C105" i="3"/>
  <c r="A106" i="3"/>
  <c r="B106" i="3"/>
  <c r="F106" i="3" s="1"/>
  <c r="C106" i="3"/>
  <c r="A107" i="3"/>
  <c r="B107" i="3"/>
  <c r="F107" i="3" s="1"/>
  <c r="C107" i="3"/>
  <c r="A108" i="3"/>
  <c r="B108" i="3"/>
  <c r="F108" i="3" s="1"/>
  <c r="C108" i="3"/>
  <c r="A109" i="3"/>
  <c r="B109" i="3"/>
  <c r="F109" i="3" s="1"/>
  <c r="C109" i="3"/>
  <c r="A110" i="3"/>
  <c r="B110" i="3"/>
  <c r="F110" i="3" s="1"/>
  <c r="C110" i="3"/>
  <c r="A111" i="3"/>
  <c r="B111" i="3"/>
  <c r="F111" i="3" s="1"/>
  <c r="C111" i="3"/>
  <c r="A112" i="3"/>
  <c r="B112" i="3"/>
  <c r="F112" i="3" s="1"/>
  <c r="C112" i="3"/>
  <c r="A113" i="3"/>
  <c r="B113" i="3"/>
  <c r="F113" i="3" s="1"/>
  <c r="C113" i="3"/>
  <c r="A114" i="3"/>
  <c r="B114" i="3"/>
  <c r="F114" i="3" s="1"/>
  <c r="C114" i="3"/>
  <c r="A115" i="3"/>
  <c r="B115" i="3"/>
  <c r="F115" i="3" s="1"/>
  <c r="C115" i="3"/>
  <c r="A116" i="3"/>
  <c r="B116" i="3"/>
  <c r="F116" i="3" s="1"/>
  <c r="C116" i="3"/>
  <c r="A117" i="3"/>
  <c r="B117" i="3"/>
  <c r="F117" i="3" s="1"/>
  <c r="C117" i="3"/>
  <c r="A118" i="3"/>
  <c r="B118" i="3"/>
  <c r="F118" i="3" s="1"/>
  <c r="C118" i="3"/>
  <c r="A119" i="3"/>
  <c r="B119" i="3"/>
  <c r="F119" i="3" s="1"/>
  <c r="C119" i="3"/>
  <c r="A120" i="3"/>
  <c r="B120" i="3"/>
  <c r="F120" i="3" s="1"/>
  <c r="C120" i="3"/>
  <c r="A121" i="3"/>
  <c r="B121" i="3"/>
  <c r="F121" i="3" s="1"/>
  <c r="C121" i="3"/>
  <c r="A122" i="3"/>
  <c r="B122" i="3"/>
  <c r="C122" i="3"/>
  <c r="A123" i="3"/>
  <c r="B123" i="3"/>
  <c r="F123" i="3" s="1"/>
  <c r="C123" i="3"/>
  <c r="A124" i="3"/>
  <c r="B124" i="3"/>
  <c r="F124" i="3" s="1"/>
  <c r="C124" i="3"/>
  <c r="A125" i="3"/>
  <c r="B125" i="3"/>
  <c r="F125" i="3" s="1"/>
  <c r="C125" i="3"/>
  <c r="A126" i="3"/>
  <c r="B126" i="3"/>
  <c r="C126" i="3"/>
  <c r="A127" i="3"/>
  <c r="B127" i="3"/>
  <c r="F127" i="3" s="1"/>
  <c r="C127" i="3"/>
  <c r="A128" i="3"/>
  <c r="B128" i="3"/>
  <c r="F128" i="3" s="1"/>
  <c r="C128" i="3"/>
  <c r="A129" i="3"/>
  <c r="B129" i="3"/>
  <c r="F129" i="3" s="1"/>
  <c r="C129" i="3"/>
  <c r="A130" i="3"/>
  <c r="B130" i="3"/>
  <c r="F130" i="3" s="1"/>
  <c r="C130" i="3"/>
  <c r="A131" i="3"/>
  <c r="B131" i="3"/>
  <c r="F131" i="3" s="1"/>
  <c r="C131" i="3"/>
  <c r="A132" i="3"/>
  <c r="B132" i="3"/>
  <c r="F132" i="3" s="1"/>
  <c r="C132" i="3"/>
  <c r="A133" i="3"/>
  <c r="B133" i="3"/>
  <c r="F133" i="3" s="1"/>
  <c r="C133" i="3"/>
  <c r="A134" i="3"/>
  <c r="B134" i="3"/>
  <c r="F134" i="3" s="1"/>
  <c r="C134" i="3"/>
  <c r="A135" i="3"/>
  <c r="B135" i="3"/>
  <c r="F135" i="3" s="1"/>
  <c r="C135" i="3"/>
  <c r="A136" i="3"/>
  <c r="B136" i="3"/>
  <c r="F136" i="3" s="1"/>
  <c r="C136" i="3"/>
  <c r="A137" i="3"/>
  <c r="B137" i="3"/>
  <c r="F137" i="3" s="1"/>
  <c r="C137" i="3"/>
  <c r="A138" i="3"/>
  <c r="B138" i="3"/>
  <c r="F138" i="3" s="1"/>
  <c r="C138" i="3"/>
  <c r="A139" i="3"/>
  <c r="B139" i="3"/>
  <c r="F139" i="3" s="1"/>
  <c r="C139" i="3"/>
  <c r="A140" i="3"/>
  <c r="B140" i="3"/>
  <c r="F140" i="3" s="1"/>
  <c r="C140" i="3"/>
  <c r="A141" i="3"/>
  <c r="B141" i="3"/>
  <c r="F141" i="3" s="1"/>
  <c r="C141" i="3"/>
  <c r="A142" i="3"/>
  <c r="B142" i="3"/>
  <c r="F142" i="3" s="1"/>
  <c r="C142" i="3"/>
  <c r="A143" i="3"/>
  <c r="B143" i="3"/>
  <c r="F143" i="3" s="1"/>
  <c r="C143" i="3"/>
  <c r="A144" i="3"/>
  <c r="B144" i="3"/>
  <c r="C144" i="3"/>
  <c r="A145" i="3"/>
  <c r="B145" i="3"/>
  <c r="F145" i="3" s="1"/>
  <c r="C145" i="3"/>
  <c r="A146" i="3"/>
  <c r="B146" i="3"/>
  <c r="C146" i="3"/>
  <c r="A147" i="3"/>
  <c r="B147" i="3"/>
  <c r="F147" i="3" s="1"/>
  <c r="C147" i="3"/>
  <c r="A148" i="3"/>
  <c r="B148" i="3"/>
  <c r="F148" i="3" s="1"/>
  <c r="C148" i="3"/>
  <c r="A149" i="3"/>
  <c r="B149" i="3"/>
  <c r="F149" i="3" s="1"/>
  <c r="C149" i="3"/>
  <c r="A150" i="3"/>
  <c r="B150" i="3"/>
  <c r="F150" i="3" s="1"/>
  <c r="C150" i="3"/>
  <c r="A151" i="3"/>
  <c r="B151" i="3"/>
  <c r="F151" i="3" s="1"/>
  <c r="C151" i="3"/>
  <c r="A152" i="3"/>
  <c r="B152" i="3"/>
  <c r="F152" i="3" s="1"/>
  <c r="C152" i="3"/>
  <c r="A153" i="3"/>
  <c r="B153" i="3"/>
  <c r="F153" i="3" s="1"/>
  <c r="C153" i="3"/>
  <c r="A154" i="3"/>
  <c r="B154" i="3"/>
  <c r="F154" i="3" s="1"/>
  <c r="C154" i="3"/>
  <c r="A155" i="3"/>
  <c r="B155" i="3"/>
  <c r="F155" i="3" s="1"/>
  <c r="C155" i="3"/>
  <c r="A156" i="3"/>
  <c r="B156" i="3"/>
  <c r="F156" i="3" s="1"/>
  <c r="C156" i="3"/>
  <c r="A157" i="3"/>
  <c r="B157" i="3"/>
  <c r="F157" i="3" s="1"/>
  <c r="C157" i="3"/>
  <c r="A158" i="3"/>
  <c r="B158" i="3"/>
  <c r="F158" i="3" s="1"/>
  <c r="C158" i="3"/>
  <c r="A159" i="3"/>
  <c r="B159" i="3"/>
  <c r="F159" i="3" s="1"/>
  <c r="C159" i="3"/>
  <c r="A160" i="3"/>
  <c r="B160" i="3"/>
  <c r="F160" i="3" s="1"/>
  <c r="C160" i="3"/>
  <c r="A161" i="3"/>
  <c r="B161" i="3"/>
  <c r="F161" i="3" s="1"/>
  <c r="C161" i="3"/>
  <c r="A162" i="3"/>
  <c r="B162" i="3"/>
  <c r="F162" i="3" s="1"/>
  <c r="C162" i="3"/>
  <c r="A163" i="3"/>
  <c r="B163" i="3"/>
  <c r="F163" i="3" s="1"/>
  <c r="C163" i="3"/>
  <c r="A164" i="3"/>
  <c r="B164" i="3"/>
  <c r="F164" i="3" s="1"/>
  <c r="C164" i="3"/>
  <c r="A165" i="3"/>
  <c r="B165" i="3"/>
  <c r="F165" i="3" s="1"/>
  <c r="C165" i="3"/>
  <c r="A166" i="3"/>
  <c r="B166" i="3"/>
  <c r="F166" i="3" s="1"/>
  <c r="C166" i="3"/>
  <c r="A167" i="3"/>
  <c r="B167" i="3"/>
  <c r="F167" i="3" s="1"/>
  <c r="C167" i="3"/>
  <c r="A168" i="3"/>
  <c r="B168" i="3"/>
  <c r="C168" i="3"/>
  <c r="A169" i="3"/>
  <c r="B169" i="3"/>
  <c r="F169" i="3" s="1"/>
  <c r="C169" i="3"/>
  <c r="A170" i="3"/>
  <c r="B170" i="3"/>
  <c r="F170" i="3" s="1"/>
  <c r="C170" i="3"/>
  <c r="A171" i="3"/>
  <c r="B171" i="3"/>
  <c r="F171" i="3" s="1"/>
  <c r="C171" i="3"/>
  <c r="A172" i="3"/>
  <c r="B172" i="3"/>
  <c r="F172" i="3" s="1"/>
  <c r="C172" i="3"/>
  <c r="A173" i="3"/>
  <c r="B173" i="3"/>
  <c r="F173" i="3" s="1"/>
  <c r="C173" i="3"/>
  <c r="A174" i="3"/>
  <c r="B174" i="3"/>
  <c r="F174" i="3" s="1"/>
  <c r="C174" i="3"/>
  <c r="A175" i="3"/>
  <c r="B175" i="3"/>
  <c r="F175" i="3" s="1"/>
  <c r="C175" i="3"/>
  <c r="A176" i="3"/>
  <c r="B176" i="3"/>
  <c r="F176" i="3" s="1"/>
  <c r="C176" i="3"/>
  <c r="A177" i="3"/>
  <c r="B177" i="3"/>
  <c r="F177" i="3" s="1"/>
  <c r="C177" i="3"/>
  <c r="A178" i="3"/>
  <c r="B178" i="3"/>
  <c r="F178" i="3" s="1"/>
  <c r="C178" i="3"/>
  <c r="A179" i="3"/>
  <c r="B179" i="3"/>
  <c r="F179" i="3" s="1"/>
  <c r="C179" i="3"/>
  <c r="A180" i="3"/>
  <c r="B180" i="3"/>
  <c r="F180" i="3" s="1"/>
  <c r="C180" i="3"/>
  <c r="A181" i="3"/>
  <c r="B181" i="3"/>
  <c r="F181" i="3" s="1"/>
  <c r="C181" i="3"/>
  <c r="A182" i="3"/>
  <c r="B182" i="3"/>
  <c r="F182" i="3" s="1"/>
  <c r="C182" i="3"/>
  <c r="A183" i="3"/>
  <c r="B183" i="3"/>
  <c r="F183" i="3" s="1"/>
  <c r="C183" i="3"/>
  <c r="A184" i="3"/>
  <c r="B184" i="3"/>
  <c r="C184" i="3"/>
  <c r="A185" i="3"/>
  <c r="B185" i="3"/>
  <c r="F185" i="3" s="1"/>
  <c r="C185" i="3"/>
  <c r="A186" i="3"/>
  <c r="B186" i="3"/>
  <c r="F186" i="3" s="1"/>
  <c r="C186" i="3"/>
  <c r="A187" i="3"/>
  <c r="B187" i="3"/>
  <c r="C187" i="3"/>
  <c r="A188" i="3"/>
  <c r="B188" i="3"/>
  <c r="F188" i="3" s="1"/>
  <c r="C188" i="3"/>
  <c r="A189" i="3"/>
  <c r="B189" i="3"/>
  <c r="F189" i="3" s="1"/>
  <c r="C189" i="3"/>
  <c r="A190" i="3"/>
  <c r="B190" i="3"/>
  <c r="F190" i="3" s="1"/>
  <c r="C190" i="3"/>
  <c r="A191" i="3"/>
  <c r="B191" i="3"/>
  <c r="F191" i="3" s="1"/>
  <c r="C191" i="3"/>
  <c r="A192" i="3"/>
  <c r="B192" i="3"/>
  <c r="F192" i="3" s="1"/>
  <c r="C192" i="3"/>
  <c r="A193" i="3"/>
  <c r="B193" i="3"/>
  <c r="F193" i="3" s="1"/>
  <c r="C193" i="3"/>
  <c r="A194" i="3"/>
  <c r="B194" i="3"/>
  <c r="F194" i="3" s="1"/>
  <c r="C194" i="3"/>
  <c r="A195" i="3"/>
  <c r="B195" i="3"/>
  <c r="F195" i="3" s="1"/>
  <c r="C195" i="3"/>
  <c r="A196" i="3"/>
  <c r="B196" i="3"/>
  <c r="F196" i="3" s="1"/>
  <c r="C196" i="3"/>
  <c r="A197" i="3"/>
  <c r="B197" i="3"/>
  <c r="F197" i="3" s="1"/>
  <c r="C197" i="3"/>
  <c r="A198" i="3"/>
  <c r="B198" i="3"/>
  <c r="F198" i="3" s="1"/>
  <c r="C198" i="3"/>
  <c r="A199" i="3"/>
  <c r="B199" i="3"/>
  <c r="F199" i="3" s="1"/>
  <c r="C199" i="3"/>
  <c r="A200" i="3"/>
  <c r="B200" i="3"/>
  <c r="F200" i="3" s="1"/>
  <c r="C200" i="3"/>
  <c r="A201" i="3"/>
  <c r="B201" i="3"/>
  <c r="F201" i="3" s="1"/>
  <c r="C201" i="3"/>
  <c r="A202" i="3"/>
  <c r="B202" i="3"/>
  <c r="F202" i="3" s="1"/>
  <c r="C202" i="3"/>
  <c r="A203" i="3"/>
  <c r="B203" i="3"/>
  <c r="F203" i="3" s="1"/>
  <c r="C203" i="3"/>
  <c r="A204" i="3"/>
  <c r="B204" i="3"/>
  <c r="F204" i="3" s="1"/>
  <c r="C204" i="3"/>
  <c r="A205" i="3"/>
  <c r="B205" i="3"/>
  <c r="F205" i="3" s="1"/>
  <c r="C205" i="3"/>
  <c r="A206" i="3"/>
  <c r="B206" i="3"/>
  <c r="F206" i="3" s="1"/>
  <c r="C206" i="3"/>
  <c r="A207" i="3"/>
  <c r="B207" i="3"/>
  <c r="F207" i="3" s="1"/>
  <c r="C207" i="3"/>
  <c r="A208" i="3"/>
  <c r="B208" i="3"/>
  <c r="C208" i="3"/>
  <c r="A209" i="3"/>
  <c r="B209" i="3"/>
  <c r="F209" i="3" s="1"/>
  <c r="C209" i="3"/>
  <c r="A210" i="3"/>
  <c r="B210" i="3"/>
  <c r="F210" i="3" s="1"/>
  <c r="C210" i="3"/>
  <c r="A211" i="3"/>
  <c r="B211" i="3"/>
  <c r="F211" i="3" s="1"/>
  <c r="C211" i="3"/>
  <c r="A212" i="3"/>
  <c r="B212" i="3"/>
  <c r="F212" i="3" s="1"/>
  <c r="C212" i="3"/>
  <c r="A213" i="3"/>
  <c r="B213" i="3"/>
  <c r="F213" i="3" s="1"/>
  <c r="C213" i="3"/>
  <c r="A214" i="3"/>
  <c r="B214" i="3"/>
  <c r="F214" i="3" s="1"/>
  <c r="C214" i="3"/>
  <c r="A215" i="3"/>
  <c r="B215" i="3"/>
  <c r="F215" i="3" s="1"/>
  <c r="C215" i="3"/>
  <c r="A216" i="3"/>
  <c r="B216" i="3"/>
  <c r="F216" i="3" s="1"/>
  <c r="C216" i="3"/>
  <c r="A217" i="3"/>
  <c r="B217" i="3"/>
  <c r="F217" i="3" s="1"/>
  <c r="C217" i="3"/>
  <c r="A218" i="3"/>
  <c r="B218" i="3"/>
  <c r="F218" i="3" s="1"/>
  <c r="C218" i="3"/>
  <c r="A219" i="3"/>
  <c r="B219" i="3"/>
  <c r="F219" i="3" s="1"/>
  <c r="C219" i="3"/>
  <c r="A220" i="3"/>
  <c r="B220" i="3"/>
  <c r="F220" i="3" s="1"/>
  <c r="C220" i="3"/>
  <c r="A221" i="3"/>
  <c r="B221" i="3"/>
  <c r="F221" i="3" s="1"/>
  <c r="C221" i="3"/>
  <c r="A222" i="3"/>
  <c r="B222" i="3"/>
  <c r="F222" i="3" s="1"/>
  <c r="C222" i="3"/>
  <c r="A223" i="3"/>
  <c r="B223" i="3"/>
  <c r="F223" i="3" s="1"/>
  <c r="C223" i="3"/>
  <c r="A224" i="3"/>
  <c r="B224" i="3"/>
  <c r="F224" i="3" s="1"/>
  <c r="C224" i="3"/>
  <c r="A225" i="3"/>
  <c r="B225" i="3"/>
  <c r="F225" i="3" s="1"/>
  <c r="C225" i="3"/>
  <c r="A226" i="3"/>
  <c r="B226" i="3"/>
  <c r="F226" i="3" s="1"/>
  <c r="C226" i="3"/>
  <c r="A227" i="3"/>
  <c r="B227" i="3"/>
  <c r="F227" i="3" s="1"/>
  <c r="C227" i="3"/>
  <c r="A228" i="3"/>
  <c r="B228" i="3"/>
  <c r="F228" i="3" s="1"/>
  <c r="C228" i="3"/>
  <c r="A229" i="3"/>
  <c r="B229" i="3"/>
  <c r="C229" i="3"/>
  <c r="A230" i="3"/>
  <c r="B230" i="3"/>
  <c r="F230" i="3" s="1"/>
  <c r="C230" i="3"/>
  <c r="A231" i="3"/>
  <c r="B231" i="3"/>
  <c r="F231" i="3" s="1"/>
  <c r="C231" i="3"/>
  <c r="A232" i="3"/>
  <c r="B232" i="3"/>
  <c r="F232" i="3" s="1"/>
  <c r="C232" i="3"/>
  <c r="A233" i="3"/>
  <c r="B233" i="3"/>
  <c r="F233" i="3" s="1"/>
  <c r="C233" i="3"/>
  <c r="A234" i="3"/>
  <c r="B234" i="3"/>
  <c r="F234" i="3" s="1"/>
  <c r="C234" i="3"/>
  <c r="A235" i="3"/>
  <c r="B235" i="3"/>
  <c r="F235" i="3" s="1"/>
  <c r="C235" i="3"/>
  <c r="A236" i="3"/>
  <c r="B236" i="3"/>
  <c r="F236" i="3" s="1"/>
  <c r="C236" i="3"/>
  <c r="A237" i="3"/>
  <c r="B237" i="3"/>
  <c r="F237" i="3" s="1"/>
  <c r="C237" i="3"/>
  <c r="A238" i="3"/>
  <c r="B238" i="3"/>
  <c r="F238" i="3" s="1"/>
  <c r="C238" i="3"/>
  <c r="A239" i="3"/>
  <c r="B239" i="3"/>
  <c r="F239" i="3" s="1"/>
  <c r="C239" i="3"/>
  <c r="A240" i="3"/>
  <c r="B240" i="3"/>
  <c r="F240" i="3" s="1"/>
  <c r="C240" i="3"/>
  <c r="A241" i="3"/>
  <c r="B241" i="3"/>
  <c r="F241" i="3" s="1"/>
  <c r="C241" i="3"/>
  <c r="A242" i="3"/>
  <c r="B242" i="3"/>
  <c r="F242" i="3" s="1"/>
  <c r="C242" i="3"/>
  <c r="A243" i="3"/>
  <c r="B243" i="3"/>
  <c r="F243" i="3" s="1"/>
  <c r="C243" i="3"/>
  <c r="A244" i="3"/>
  <c r="B244" i="3"/>
  <c r="F244" i="3" s="1"/>
  <c r="C244" i="3"/>
  <c r="A245" i="3"/>
  <c r="B245" i="3"/>
  <c r="F245" i="3" s="1"/>
  <c r="C245" i="3"/>
  <c r="A246" i="3"/>
  <c r="B246" i="3"/>
  <c r="C246" i="3"/>
  <c r="A247" i="3"/>
  <c r="B247" i="3"/>
  <c r="F247" i="3" s="1"/>
  <c r="C247" i="3"/>
  <c r="A248" i="3"/>
  <c r="B248" i="3"/>
  <c r="C248" i="3"/>
  <c r="A249" i="3"/>
  <c r="B249" i="3"/>
  <c r="F249" i="3" s="1"/>
  <c r="C249" i="3"/>
  <c r="A250" i="3"/>
  <c r="B250" i="3"/>
  <c r="F250" i="3" s="1"/>
  <c r="C250" i="3"/>
  <c r="A251" i="3"/>
  <c r="B251" i="3"/>
  <c r="F251" i="3" s="1"/>
  <c r="C251" i="3"/>
  <c r="A252" i="3"/>
  <c r="B252" i="3"/>
  <c r="F252" i="3" s="1"/>
  <c r="C252" i="3"/>
  <c r="A253" i="3"/>
  <c r="B253" i="3"/>
  <c r="F253" i="3" s="1"/>
  <c r="C253" i="3"/>
  <c r="A254" i="3"/>
  <c r="B254" i="3"/>
  <c r="F254" i="3" s="1"/>
  <c r="C254" i="3"/>
  <c r="A255" i="3"/>
  <c r="B255" i="3"/>
  <c r="F255" i="3" s="1"/>
  <c r="C255" i="3"/>
  <c r="A256" i="3"/>
  <c r="B256" i="3"/>
  <c r="F256" i="3" s="1"/>
  <c r="C256" i="3"/>
  <c r="A257" i="3"/>
  <c r="B257" i="3"/>
  <c r="F257" i="3" s="1"/>
  <c r="C257" i="3"/>
  <c r="A258" i="3"/>
  <c r="B258" i="3"/>
  <c r="F258" i="3" s="1"/>
  <c r="C258" i="3"/>
  <c r="A259" i="3"/>
  <c r="B259" i="3"/>
  <c r="F259" i="3" s="1"/>
  <c r="C259" i="3"/>
  <c r="A260" i="3"/>
  <c r="B260" i="3"/>
  <c r="F260" i="3" s="1"/>
  <c r="C260" i="3"/>
  <c r="A261" i="3"/>
  <c r="B261" i="3"/>
  <c r="F261" i="3" s="1"/>
  <c r="C261" i="3"/>
  <c r="H5" i="1"/>
  <c r="B16" i="3" l="1"/>
  <c r="B17" i="3"/>
  <c r="B18" i="3"/>
  <c r="B19" i="3"/>
  <c r="B20" i="3"/>
  <c r="B21" i="3"/>
  <c r="F21" i="3" s="1"/>
  <c r="B22" i="3"/>
  <c r="F22" i="3" s="1"/>
  <c r="B23" i="3"/>
  <c r="F23" i="3" s="1"/>
  <c r="B24" i="3"/>
  <c r="F24" i="3" s="1"/>
  <c r="B25" i="3"/>
  <c r="F25" i="3" s="1"/>
  <c r="B26" i="3"/>
  <c r="F26" i="3" s="1"/>
  <c r="B27" i="3"/>
  <c r="F27" i="3" s="1"/>
  <c r="B28" i="3"/>
  <c r="F28" i="3" s="1"/>
  <c r="B29" i="3"/>
  <c r="F29" i="3" s="1"/>
  <c r="B30" i="3"/>
  <c r="F30" i="3" s="1"/>
  <c r="B31" i="3"/>
  <c r="F31" i="3" s="1"/>
  <c r="B32" i="3"/>
  <c r="F32" i="3" s="1"/>
  <c r="B33" i="3"/>
  <c r="F33" i="3" s="1"/>
  <c r="B34" i="3"/>
  <c r="F34" i="3" s="1"/>
  <c r="B35" i="3"/>
  <c r="F35" i="3" s="1"/>
  <c r="B36" i="3"/>
  <c r="F36" i="3" s="1"/>
  <c r="B37" i="3"/>
  <c r="F37" i="3" s="1"/>
  <c r="B38" i="3"/>
  <c r="F38" i="3" s="1"/>
  <c r="B39" i="3"/>
  <c r="F39" i="3" s="1"/>
  <c r="B40" i="3"/>
  <c r="F40" i="3" s="1"/>
  <c r="B41" i="3"/>
  <c r="F41" i="3" s="1"/>
  <c r="B42" i="3"/>
  <c r="F42" i="3" s="1"/>
  <c r="B43" i="3"/>
  <c r="F43" i="3" s="1"/>
  <c r="B44" i="3"/>
  <c r="F44" i="3" s="1"/>
  <c r="B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15" i="3"/>
  <c r="F16" i="3" l="1"/>
  <c r="F18" i="3"/>
  <c r="F17" i="3"/>
  <c r="F19" i="3"/>
  <c r="F20" i="3"/>
  <c r="F15" i="3"/>
  <c r="H6" i="1"/>
  <c r="D11" i="1"/>
  <c r="H8" i="1" s="1"/>
  <c r="H7" i="1" l="1"/>
  <c r="J6" i="1"/>
  <c r="I5" i="1"/>
  <c r="I7" i="1" l="1"/>
  <c r="J7" i="1"/>
  <c r="J5" i="1"/>
  <c r="H15" i="3" l="1"/>
  <c r="J8" i="1"/>
  <c r="H9" i="1" s="1"/>
  <c r="I9" i="1" s="1"/>
  <c r="G15" i="3"/>
  <c r="G16" i="3"/>
  <c r="G251" i="3"/>
  <c r="G200" i="3"/>
  <c r="G99" i="3"/>
  <c r="G130" i="3"/>
  <c r="G180" i="3"/>
  <c r="G157" i="3"/>
  <c r="G236" i="3"/>
  <c r="G45" i="3"/>
  <c r="G207" i="3"/>
  <c r="G212" i="3"/>
  <c r="G261" i="3"/>
  <c r="G170" i="3"/>
  <c r="G189" i="3"/>
  <c r="G108" i="3"/>
  <c r="G81" i="3"/>
  <c r="G239" i="3"/>
  <c r="G145" i="3"/>
  <c r="G59" i="3"/>
  <c r="G61" i="3"/>
  <c r="G64" i="3"/>
  <c r="G191" i="3"/>
  <c r="G181" i="3"/>
  <c r="G244" i="3"/>
  <c r="G118" i="3"/>
  <c r="G158" i="3"/>
  <c r="G136" i="3"/>
  <c r="G217" i="3"/>
  <c r="G256" i="3"/>
  <c r="G171" i="3"/>
  <c r="G193" i="3"/>
  <c r="G245" i="3"/>
  <c r="G150" i="3"/>
  <c r="G153" i="3"/>
  <c r="G86" i="3"/>
  <c r="G65" i="3"/>
  <c r="G135" i="3"/>
  <c r="G124" i="3"/>
  <c r="G51" i="3"/>
  <c r="G160" i="3"/>
  <c r="G106" i="3"/>
  <c r="G138" i="3"/>
  <c r="G115" i="3"/>
  <c r="G196" i="3"/>
  <c r="G147" i="3"/>
  <c r="G172" i="3"/>
  <c r="G213" i="3"/>
  <c r="G128" i="3"/>
  <c r="G141" i="3"/>
  <c r="G66" i="3"/>
  <c r="G225" i="3"/>
  <c r="G103" i="3"/>
  <c r="G47" i="3"/>
  <c r="G155" i="3"/>
  <c r="G223" i="3"/>
  <c r="G235" i="3"/>
  <c r="G248" i="3"/>
  <c r="G93" i="3"/>
  <c r="G163" i="3"/>
  <c r="G63" i="3"/>
  <c r="G107" i="3"/>
  <c r="G139" i="3"/>
  <c r="G100" i="3"/>
  <c r="G94" i="3"/>
  <c r="G116" i="3"/>
  <c r="G96" i="3"/>
  <c r="G175" i="3"/>
  <c r="G216" i="3"/>
  <c r="G237" i="3"/>
  <c r="G151" i="3"/>
  <c r="G197" i="3"/>
  <c r="G109" i="3"/>
  <c r="G105" i="3"/>
  <c r="G219" i="3"/>
  <c r="G229" i="3"/>
  <c r="G173" i="3"/>
  <c r="G84" i="3"/>
  <c r="G246" i="3"/>
  <c r="G156" i="3"/>
  <c r="G209" i="3"/>
  <c r="G132" i="3"/>
  <c r="G88" i="3"/>
  <c r="G57" i="3"/>
  <c r="G179" i="3"/>
  <c r="G117" i="3"/>
  <c r="G62" i="3"/>
  <c r="G224" i="3"/>
  <c r="G123" i="3"/>
  <c r="G205" i="3"/>
  <c r="G71" i="3"/>
  <c r="G113" i="3"/>
  <c r="G87" i="3"/>
  <c r="G120" i="3"/>
  <c r="G238" i="3"/>
  <c r="G82" i="3"/>
  <c r="G97" i="3"/>
  <c r="G74" i="3"/>
  <c r="G194" i="3"/>
  <c r="G165" i="3"/>
  <c r="G208" i="3"/>
  <c r="G164" i="3"/>
  <c r="G204" i="3"/>
  <c r="G98" i="3"/>
  <c r="G226" i="3"/>
  <c r="G70" i="3"/>
  <c r="G76" i="3"/>
  <c r="G54" i="3"/>
  <c r="G134" i="3"/>
  <c r="G174" i="3"/>
  <c r="G201" i="3"/>
  <c r="G110" i="3"/>
  <c r="G137" i="3"/>
  <c r="G67" i="3"/>
  <c r="G252" i="3"/>
  <c r="G187" i="3"/>
  <c r="G227" i="3"/>
  <c r="G95" i="3"/>
  <c r="G162" i="3"/>
  <c r="G78" i="3"/>
  <c r="G202" i="3"/>
  <c r="G58" i="3"/>
  <c r="G55" i="3"/>
  <c r="G143" i="3"/>
  <c r="G114" i="3"/>
  <c r="G152" i="3"/>
  <c r="G161" i="3"/>
  <c r="G90" i="3"/>
  <c r="G89" i="3"/>
  <c r="G48" i="3"/>
  <c r="G230" i="3"/>
  <c r="G257" i="3"/>
  <c r="G168" i="3"/>
  <c r="G69" i="3"/>
  <c r="G131" i="3"/>
  <c r="G184" i="3"/>
  <c r="G243" i="3"/>
  <c r="G233" i="3"/>
  <c r="G146" i="3"/>
  <c r="G140" i="3"/>
  <c r="G56" i="3"/>
  <c r="G190" i="3"/>
  <c r="G46" i="3"/>
  <c r="G259" i="3"/>
  <c r="G182" i="3"/>
  <c r="G92" i="3"/>
  <c r="G133" i="3"/>
  <c r="G125" i="3"/>
  <c r="G68" i="3"/>
  <c r="G77" i="3"/>
  <c r="G210" i="3"/>
  <c r="G247" i="3"/>
  <c r="G221" i="3"/>
  <c r="G121" i="3"/>
  <c r="G255" i="3"/>
  <c r="G178" i="3"/>
  <c r="G260" i="3"/>
  <c r="G240" i="3"/>
  <c r="G79" i="3"/>
  <c r="G73" i="3"/>
  <c r="G112" i="3"/>
  <c r="G101" i="3"/>
  <c r="G49" i="3"/>
  <c r="G253" i="3"/>
  <c r="G203" i="3"/>
  <c r="G188" i="3"/>
  <c r="G177" i="3"/>
  <c r="G126" i="3"/>
  <c r="G228" i="3"/>
  <c r="G83" i="3"/>
  <c r="G144" i="3"/>
  <c r="G195" i="3"/>
  <c r="G211" i="3"/>
  <c r="G148" i="3"/>
  <c r="G186" i="3"/>
  <c r="G102" i="3"/>
  <c r="G127" i="3"/>
  <c r="G60" i="3"/>
  <c r="G215" i="3"/>
  <c r="G166" i="3"/>
  <c r="G241" i="3"/>
  <c r="G218" i="3"/>
  <c r="G250" i="3"/>
  <c r="G52" i="3"/>
  <c r="G91" i="3"/>
  <c r="G53" i="3"/>
  <c r="G231" i="3"/>
  <c r="G232" i="3"/>
  <c r="G119" i="3"/>
  <c r="G169" i="3"/>
  <c r="G149" i="3"/>
  <c r="G104" i="3"/>
  <c r="G206" i="3"/>
  <c r="G75" i="3"/>
  <c r="G122" i="3"/>
  <c r="G214" i="3"/>
  <c r="G72" i="3"/>
  <c r="G183" i="3"/>
  <c r="G249" i="3"/>
  <c r="G85" i="3"/>
  <c r="G242" i="3"/>
  <c r="G167" i="3"/>
  <c r="G154" i="3"/>
  <c r="G220" i="3"/>
  <c r="G198" i="3"/>
  <c r="G254" i="3"/>
  <c r="G129" i="3"/>
  <c r="G222" i="3"/>
  <c r="G111" i="3"/>
  <c r="G142" i="3"/>
  <c r="G199" i="3"/>
  <c r="G176" i="3"/>
  <c r="G258" i="3"/>
  <c r="G185" i="3"/>
  <c r="G50" i="3"/>
  <c r="G234" i="3"/>
  <c r="G159" i="3"/>
  <c r="G192" i="3"/>
  <c r="G80" i="3"/>
  <c r="G25" i="3"/>
  <c r="G43" i="3"/>
  <c r="G32" i="3"/>
  <c r="G24" i="3"/>
  <c r="G39" i="3"/>
  <c r="G36" i="3"/>
  <c r="G30" i="3"/>
  <c r="G27" i="3"/>
  <c r="G35" i="3"/>
  <c r="G18" i="3"/>
  <c r="G42" i="3"/>
  <c r="G29" i="3"/>
  <c r="G34" i="3"/>
  <c r="G23" i="3"/>
  <c r="G31" i="3"/>
  <c r="G38" i="3"/>
  <c r="G26" i="3"/>
  <c r="G22" i="3"/>
  <c r="G41" i="3"/>
  <c r="G33" i="3"/>
  <c r="G21" i="3"/>
  <c r="G17" i="3"/>
  <c r="G37" i="3"/>
  <c r="G40" i="3"/>
  <c r="G28" i="3"/>
  <c r="G44" i="3"/>
  <c r="G20" i="3"/>
  <c r="G19" i="3"/>
  <c r="I15" i="3"/>
  <c r="H17" i="3" l="1"/>
  <c r="H23" i="3"/>
  <c r="H223" i="3"/>
  <c r="H125" i="3"/>
  <c r="H176" i="3"/>
  <c r="H155" i="3"/>
  <c r="I155" i="3" s="1"/>
  <c r="H88" i="3"/>
  <c r="H51" i="3"/>
  <c r="H22" i="3"/>
  <c r="I22" i="3" s="1"/>
  <c r="H92" i="3"/>
  <c r="H118" i="3"/>
  <c r="H248" i="3"/>
  <c r="I248" i="3" s="1"/>
  <c r="H35" i="3"/>
  <c r="I35" i="3" s="1"/>
  <c r="H120" i="3"/>
  <c r="H47" i="3"/>
  <c r="H115" i="3"/>
  <c r="H145" i="3"/>
  <c r="H260" i="3"/>
  <c r="I260" i="3" s="1"/>
  <c r="H97" i="3"/>
  <c r="H30" i="3"/>
  <c r="H158" i="3"/>
  <c r="H122" i="3"/>
  <c r="H136" i="3"/>
  <c r="H43" i="3"/>
  <c r="I43" i="3" s="1"/>
  <c r="H99" i="3"/>
  <c r="I99" i="3" s="1"/>
  <c r="H179" i="3"/>
  <c r="H198" i="3"/>
  <c r="I198" i="3" s="1"/>
  <c r="H61" i="3"/>
  <c r="H149" i="3"/>
  <c r="H67" i="3"/>
  <c r="H237" i="3"/>
  <c r="H107" i="3"/>
  <c r="H80" i="3"/>
  <c r="H230" i="3"/>
  <c r="H113" i="3"/>
  <c r="H169" i="3"/>
  <c r="I169" i="3" s="1"/>
  <c r="H178" i="3"/>
  <c r="I178" i="3" s="1"/>
  <c r="H28" i="3"/>
  <c r="H40" i="3"/>
  <c r="I40" i="3" s="1"/>
  <c r="H41" i="3"/>
  <c r="H26" i="3"/>
  <c r="H183" i="3"/>
  <c r="I183" i="3" s="1"/>
  <c r="H208" i="3"/>
  <c r="H235" i="3"/>
  <c r="H254" i="3"/>
  <c r="H65" i="3"/>
  <c r="H57" i="3"/>
  <c r="H236" i="3"/>
  <c r="I236" i="3" s="1"/>
  <c r="H70" i="3"/>
  <c r="I70" i="3" s="1"/>
  <c r="H141" i="3"/>
  <c r="H95" i="3"/>
  <c r="I95" i="3" s="1"/>
  <c r="H77" i="3"/>
  <c r="H247" i="3"/>
  <c r="H226" i="3"/>
  <c r="I226" i="3" s="1"/>
  <c r="H20" i="3"/>
  <c r="H245" i="3"/>
  <c r="H66" i="3"/>
  <c r="I66" i="3" s="1"/>
  <c r="H104" i="3"/>
  <c r="H126" i="3"/>
  <c r="H84" i="3"/>
  <c r="I84" i="3" s="1"/>
  <c r="H212" i="3"/>
  <c r="I212" i="3" s="1"/>
  <c r="H90" i="3"/>
  <c r="H85" i="3"/>
  <c r="H135" i="3"/>
  <c r="H193" i="3"/>
  <c r="H62" i="3"/>
  <c r="I62" i="3" s="1"/>
  <c r="H150" i="3"/>
  <c r="H137" i="3"/>
  <c r="H261" i="3"/>
  <c r="H87" i="3"/>
  <c r="I87" i="3" s="1"/>
  <c r="H69" i="3"/>
  <c r="H246" i="3"/>
  <c r="I246" i="3" s="1"/>
  <c r="H36" i="3"/>
  <c r="I36" i="3" s="1"/>
  <c r="H250" i="3"/>
  <c r="I250" i="3" s="1"/>
  <c r="H24" i="3"/>
  <c r="H166" i="3"/>
  <c r="I166" i="3" s="1"/>
  <c r="H109" i="3"/>
  <c r="I109" i="3" s="1"/>
  <c r="H196" i="3"/>
  <c r="I196" i="3" s="1"/>
  <c r="H167" i="3"/>
  <c r="H217" i="3"/>
  <c r="H16" i="3"/>
  <c r="I16" i="3" s="1"/>
  <c r="H116" i="3"/>
  <c r="I116" i="3" s="1"/>
  <c r="H182" i="3"/>
  <c r="H100" i="3"/>
  <c r="I100" i="3" s="1"/>
  <c r="H159" i="3"/>
  <c r="I159" i="3" s="1"/>
  <c r="H157" i="3"/>
  <c r="I157" i="3" s="1"/>
  <c r="H45" i="3"/>
  <c r="I45" i="3" s="1"/>
  <c r="H72" i="3"/>
  <c r="I72" i="3" s="1"/>
  <c r="H130" i="3"/>
  <c r="I130" i="3" s="1"/>
  <c r="H180" i="3"/>
  <c r="I180" i="3" s="1"/>
  <c r="H238" i="3"/>
  <c r="I238" i="3" s="1"/>
  <c r="H152" i="3"/>
  <c r="I152" i="3" s="1"/>
  <c r="H207" i="3"/>
  <c r="H53" i="3"/>
  <c r="H232" i="3"/>
  <c r="H148" i="3"/>
  <c r="I148" i="3" s="1"/>
  <c r="H191" i="3"/>
  <c r="I191" i="3" s="1"/>
  <c r="H21" i="3"/>
  <c r="I21" i="3" s="1"/>
  <c r="H55" i="3"/>
  <c r="H32" i="3"/>
  <c r="I32" i="3" s="1"/>
  <c r="H94" i="3"/>
  <c r="I94" i="3" s="1"/>
  <c r="H162" i="3"/>
  <c r="I162" i="3" s="1"/>
  <c r="H19" i="3"/>
  <c r="I19" i="3" s="1"/>
  <c r="H27" i="3"/>
  <c r="I27" i="3" s="1"/>
  <c r="H215" i="3"/>
  <c r="I215" i="3" s="1"/>
  <c r="H197" i="3"/>
  <c r="I197" i="3" s="1"/>
  <c r="H133" i="3"/>
  <c r="H144" i="3"/>
  <c r="I144" i="3" s="1"/>
  <c r="H201" i="3"/>
  <c r="I201" i="3" s="1"/>
  <c r="H200" i="3"/>
  <c r="I200" i="3" s="1"/>
  <c r="H79" i="3"/>
  <c r="I79" i="3" s="1"/>
  <c r="H188" i="3"/>
  <c r="I188" i="3" s="1"/>
  <c r="H132" i="3"/>
  <c r="I132" i="3" s="1"/>
  <c r="H153" i="3"/>
  <c r="I153" i="3" s="1"/>
  <c r="H39" i="3"/>
  <c r="I39" i="3" s="1"/>
  <c r="H160" i="3"/>
  <c r="I160" i="3" s="1"/>
  <c r="H102" i="3"/>
  <c r="I102" i="3" s="1"/>
  <c r="H249" i="3"/>
  <c r="I249" i="3" s="1"/>
  <c r="H221" i="3"/>
  <c r="I221" i="3" s="1"/>
  <c r="H210" i="3"/>
  <c r="I210" i="3" s="1"/>
  <c r="H143" i="3"/>
  <c r="I143" i="3" s="1"/>
  <c r="H187" i="3"/>
  <c r="I187" i="3" s="1"/>
  <c r="H251" i="3"/>
  <c r="I251" i="3" s="1"/>
  <c r="H151" i="3"/>
  <c r="I151" i="3" s="1"/>
  <c r="H121" i="3"/>
  <c r="I121" i="3" s="1"/>
  <c r="H129" i="3"/>
  <c r="I129" i="3" s="1"/>
  <c r="H140" i="3"/>
  <c r="I140" i="3" s="1"/>
  <c r="H228" i="3"/>
  <c r="I228" i="3" s="1"/>
  <c r="H220" i="3"/>
  <c r="I220" i="3" s="1"/>
  <c r="H171" i="3"/>
  <c r="I171" i="3" s="1"/>
  <c r="H177" i="3"/>
  <c r="I177" i="3" s="1"/>
  <c r="H234" i="3"/>
  <c r="I234" i="3" s="1"/>
  <c r="H60" i="3"/>
  <c r="I60" i="3" s="1"/>
  <c r="H229" i="3"/>
  <c r="I229" i="3" s="1"/>
  <c r="H78" i="3"/>
  <c r="I78" i="3" s="1"/>
  <c r="H224" i="3"/>
  <c r="I224" i="3" s="1"/>
  <c r="H123" i="3"/>
  <c r="I123" i="3" s="1"/>
  <c r="H74" i="3"/>
  <c r="I74" i="3" s="1"/>
  <c r="H33" i="3"/>
  <c r="I33" i="3" s="1"/>
  <c r="H206" i="3"/>
  <c r="I206" i="3" s="1"/>
  <c r="H231" i="3"/>
  <c r="I231" i="3" s="1"/>
  <c r="H38" i="3"/>
  <c r="I38" i="3" s="1"/>
  <c r="H58" i="3"/>
  <c r="I58" i="3" s="1"/>
  <c r="H139" i="3"/>
  <c r="I139" i="3" s="1"/>
  <c r="H252" i="3"/>
  <c r="I252" i="3" s="1"/>
  <c r="H108" i="3"/>
  <c r="I108" i="3" s="1"/>
  <c r="H127" i="3"/>
  <c r="I127" i="3" s="1"/>
  <c r="H240" i="3"/>
  <c r="I240" i="3" s="1"/>
  <c r="H203" i="3"/>
  <c r="I203" i="3" s="1"/>
  <c r="H146" i="3"/>
  <c r="I146" i="3" s="1"/>
  <c r="H134" i="3"/>
  <c r="I134" i="3" s="1"/>
  <c r="H259" i="3"/>
  <c r="I259" i="3" s="1"/>
  <c r="H233" i="3"/>
  <c r="I233" i="3" s="1"/>
  <c r="H31" i="3"/>
  <c r="I31" i="3" s="1"/>
  <c r="H192" i="3"/>
  <c r="I192" i="3" s="1"/>
  <c r="H184" i="3"/>
  <c r="I184" i="3" s="1"/>
  <c r="H242" i="3"/>
  <c r="I242" i="3" s="1"/>
  <c r="H86" i="3"/>
  <c r="I86" i="3" s="1"/>
  <c r="H49" i="3"/>
  <c r="I49" i="3" s="1"/>
  <c r="H18" i="3"/>
  <c r="I18" i="3" s="1"/>
  <c r="H37" i="3"/>
  <c r="I37" i="3" s="1"/>
  <c r="H194" i="3"/>
  <c r="I194" i="3" s="1"/>
  <c r="H219" i="3"/>
  <c r="I219" i="3" s="1"/>
  <c r="H189" i="3"/>
  <c r="I189" i="3" s="1"/>
  <c r="H138" i="3"/>
  <c r="I138" i="3" s="1"/>
  <c r="H227" i="3"/>
  <c r="I227" i="3" s="1"/>
  <c r="H56" i="3"/>
  <c r="I56" i="3" s="1"/>
  <c r="H186" i="3"/>
  <c r="I186" i="3" s="1"/>
  <c r="H111" i="3"/>
  <c r="I111" i="3" s="1"/>
  <c r="H25" i="3"/>
  <c r="I25" i="3" s="1"/>
  <c r="H96" i="3"/>
  <c r="I96" i="3" s="1"/>
  <c r="H59" i="3"/>
  <c r="I59" i="3" s="1"/>
  <c r="H105" i="3"/>
  <c r="I105" i="3" s="1"/>
  <c r="H253" i="3"/>
  <c r="I253" i="3" s="1"/>
  <c r="H114" i="3"/>
  <c r="I114" i="3" s="1"/>
  <c r="H89" i="3"/>
  <c r="I89" i="3" s="1"/>
  <c r="H142" i="3"/>
  <c r="I142" i="3" s="1"/>
  <c r="H48" i="3"/>
  <c r="I48" i="3" s="1"/>
  <c r="H213" i="3"/>
  <c r="I213" i="3" s="1"/>
  <c r="H98" i="3"/>
  <c r="I98" i="3" s="1"/>
  <c r="H205" i="3"/>
  <c r="I205" i="3" s="1"/>
  <c r="H156" i="3"/>
  <c r="I156" i="3" s="1"/>
  <c r="H119" i="3"/>
  <c r="I119" i="3" s="1"/>
  <c r="H165" i="3"/>
  <c r="I165" i="3" s="1"/>
  <c r="H50" i="3"/>
  <c r="I50" i="3" s="1"/>
  <c r="H75" i="3"/>
  <c r="I75" i="3" s="1"/>
  <c r="H185" i="3"/>
  <c r="I185" i="3" s="1"/>
  <c r="H68" i="3"/>
  <c r="I68" i="3" s="1"/>
  <c r="H83" i="3"/>
  <c r="I83" i="3" s="1"/>
  <c r="H190" i="3"/>
  <c r="I190" i="3" s="1"/>
  <c r="H71" i="3"/>
  <c r="I71" i="3" s="1"/>
  <c r="H54" i="3"/>
  <c r="I54" i="3" s="1"/>
  <c r="H103" i="3"/>
  <c r="I103" i="3" s="1"/>
  <c r="H216" i="3"/>
  <c r="I216" i="3" s="1"/>
  <c r="H76" i="3"/>
  <c r="I76" i="3" s="1"/>
  <c r="H52" i="3"/>
  <c r="I52" i="3" s="1"/>
  <c r="H225" i="3"/>
  <c r="I225" i="3" s="1"/>
  <c r="H128" i="3"/>
  <c r="I128" i="3" s="1"/>
  <c r="H211" i="3"/>
  <c r="I211" i="3" s="1"/>
  <c r="H73" i="3"/>
  <c r="I73" i="3" s="1"/>
  <c r="H168" i="3"/>
  <c r="I168" i="3" s="1"/>
  <c r="H131" i="3"/>
  <c r="I131" i="3" s="1"/>
  <c r="H82" i="3"/>
  <c r="I82" i="3" s="1"/>
  <c r="H163" i="3"/>
  <c r="I163" i="3" s="1"/>
  <c r="H164" i="3"/>
  <c r="I164" i="3" s="1"/>
  <c r="H34" i="3"/>
  <c r="I34" i="3" s="1"/>
  <c r="H173" i="3"/>
  <c r="I173" i="3" s="1"/>
  <c r="H244" i="3"/>
  <c r="I244" i="3" s="1"/>
  <c r="H46" i="3"/>
  <c r="I46" i="3" s="1"/>
  <c r="H63" i="3"/>
  <c r="I63" i="3" s="1"/>
  <c r="H112" i="3"/>
  <c r="I112" i="3" s="1"/>
  <c r="H195" i="3"/>
  <c r="I195" i="3" s="1"/>
  <c r="H258" i="3"/>
  <c r="I258" i="3" s="1"/>
  <c r="H117" i="3"/>
  <c r="I117" i="3" s="1"/>
  <c r="H101" i="3"/>
  <c r="I101" i="3" s="1"/>
  <c r="H154" i="3"/>
  <c r="I154" i="3" s="1"/>
  <c r="H93" i="3"/>
  <c r="I93" i="3" s="1"/>
  <c r="H241" i="3"/>
  <c r="I241" i="3" s="1"/>
  <c r="H147" i="3"/>
  <c r="I147" i="3" s="1"/>
  <c r="H81" i="3"/>
  <c r="I81" i="3" s="1"/>
  <c r="H209" i="3"/>
  <c r="I209" i="3" s="1"/>
  <c r="H29" i="3"/>
  <c r="I29" i="3" s="1"/>
  <c r="H106" i="3"/>
  <c r="I106" i="3" s="1"/>
  <c r="H174" i="3"/>
  <c r="I174" i="3" s="1"/>
  <c r="H175" i="3"/>
  <c r="I175" i="3" s="1"/>
  <c r="H161" i="3"/>
  <c r="I161" i="3" s="1"/>
  <c r="H214" i="3"/>
  <c r="I214" i="3" s="1"/>
  <c r="H239" i="3"/>
  <c r="I239" i="3" s="1"/>
  <c r="H256" i="3"/>
  <c r="I256" i="3" s="1"/>
  <c r="H170" i="3"/>
  <c r="I170" i="3" s="1"/>
  <c r="H257" i="3"/>
  <c r="I257" i="3" s="1"/>
  <c r="H64" i="3"/>
  <c r="I64" i="3" s="1"/>
  <c r="H42" i="3"/>
  <c r="I42" i="3" s="1"/>
  <c r="H91" i="3"/>
  <c r="I91" i="3" s="1"/>
  <c r="H204" i="3"/>
  <c r="I204" i="3" s="1"/>
  <c r="H110" i="3"/>
  <c r="I110" i="3" s="1"/>
  <c r="H222" i="3"/>
  <c r="I222" i="3" s="1"/>
  <c r="H172" i="3"/>
  <c r="I172" i="3" s="1"/>
  <c r="H199" i="3"/>
  <c r="I199" i="3" s="1"/>
  <c r="H218" i="3"/>
  <c r="I218" i="3" s="1"/>
  <c r="H181" i="3"/>
  <c r="I181" i="3" s="1"/>
  <c r="H243" i="3"/>
  <c r="I243" i="3" s="1"/>
  <c r="H124" i="3"/>
  <c r="I124" i="3" s="1"/>
  <c r="H255" i="3"/>
  <c r="I255" i="3" s="1"/>
  <c r="H202" i="3"/>
  <c r="I202" i="3" s="1"/>
  <c r="H44" i="3"/>
  <c r="I44" i="3" s="1"/>
  <c r="I20" i="3"/>
  <c r="I90" i="3"/>
  <c r="I126" i="3"/>
  <c r="I107" i="3"/>
  <c r="I113" i="3"/>
  <c r="I133" i="3"/>
  <c r="I141" i="3"/>
  <c r="I223" i="3"/>
  <c r="I125" i="3"/>
  <c r="I55" i="3"/>
  <c r="I30" i="3"/>
  <c r="I232" i="3"/>
  <c r="I17" i="3"/>
  <c r="I230" i="3"/>
  <c r="I77" i="3"/>
  <c r="I136" i="3"/>
  <c r="I92" i="3"/>
  <c r="I122" i="3"/>
  <c r="I57" i="3"/>
  <c r="I237" i="3"/>
  <c r="I247" i="3"/>
  <c r="I261" i="3"/>
  <c r="I61" i="3"/>
  <c r="I26" i="3"/>
  <c r="I149" i="3"/>
  <c r="I41" i="3"/>
  <c r="I120" i="3"/>
  <c r="I97" i="3"/>
  <c r="I158" i="3"/>
  <c r="I182" i="3"/>
  <c r="I67" i="3"/>
  <c r="I69" i="3"/>
  <c r="I28" i="3"/>
  <c r="I207" i="3"/>
  <c r="I65" i="3"/>
  <c r="I217" i="3"/>
  <c r="I47" i="3"/>
  <c r="I51" i="3"/>
  <c r="I167" i="3"/>
  <c r="I193" i="3"/>
  <c r="I145" i="3"/>
  <c r="I137" i="3"/>
  <c r="I88" i="3"/>
  <c r="I179" i="3"/>
  <c r="I104" i="3"/>
  <c r="I176" i="3"/>
  <c r="I118" i="3"/>
  <c r="I80" i="3"/>
  <c r="I53" i="3"/>
  <c r="I24" i="3"/>
  <c r="I208" i="3"/>
  <c r="I150" i="3"/>
  <c r="I115" i="3"/>
  <c r="I135" i="3"/>
  <c r="I23" i="3"/>
  <c r="I245" i="3"/>
  <c r="I235" i="3"/>
  <c r="I85" i="3"/>
  <c r="I254" i="3"/>
  <c r="M14" i="3" l="1"/>
  <c r="M18" i="3" s="1"/>
</calcChain>
</file>

<file path=xl/sharedStrings.xml><?xml version="1.0" encoding="utf-8"?>
<sst xmlns="http://schemas.openxmlformats.org/spreadsheetml/2006/main" count="65" uniqueCount="51">
  <si>
    <t>Poste de dépenses à selectionner dans la liste proposée</t>
  </si>
  <si>
    <t>Devis 1 (retenu)</t>
  </si>
  <si>
    <t>Fournisseur</t>
  </si>
  <si>
    <t>Acquisitions foncières</t>
  </si>
  <si>
    <t>Investissements immatériels</t>
  </si>
  <si>
    <t>Investissements matériels</t>
  </si>
  <si>
    <r>
      <rPr>
        <b/>
        <sz val="11"/>
        <color theme="1"/>
        <rFont val="Marianne"/>
        <family val="3"/>
      </rPr>
      <t>Signature du demandeur</t>
    </r>
    <r>
      <rPr>
        <sz val="11"/>
        <color theme="1"/>
        <rFont val="Marianne"/>
        <family val="3"/>
      </rPr>
      <t xml:space="preserve">
Fait à                          , le 
Nom, Prénom, Signature :</t>
    </r>
  </si>
  <si>
    <t>Nom, prénom ou raison sociale du demandeur :</t>
  </si>
  <si>
    <t>TOTAL (€ HT)</t>
  </si>
  <si>
    <t>Description de la dépense</t>
  </si>
  <si>
    <t>Poste de dépense à selectionner dans la liste proposée</t>
  </si>
  <si>
    <t xml:space="preserve"> Devis 2 (comparatif si requis)*</t>
  </si>
  <si>
    <t xml:space="preserve"> Devis 3 (comparatif si requis)*</t>
  </si>
  <si>
    <t>Argumentaire si le devis le moins cher est non retenu</t>
  </si>
  <si>
    <t xml:space="preserve">Montant HT présenté 
(en €) </t>
  </si>
  <si>
    <t xml:space="preserve">Tableau indicatif des dépenses prévisionnelles </t>
  </si>
  <si>
    <t>Récapitulatif par poste de dépenses</t>
  </si>
  <si>
    <t>Montant prévisionnel présenté (€ HT)</t>
  </si>
  <si>
    <t>* Chaque type de dépenses est justifié par un ou plusieurs devis, selon les trois niveaux suivants :
- Pour les dépenses retenues inférieures à 10 000 € HT : un seul devis est à fournir
- Pour les dépenses retenues comprises entre 10 000 € HT et 100 000 € HT : deux devis sont à fournir
- Pour les dépenses retenues supérieures à 100 000 € HT : trois devis sont à fournir</t>
  </si>
  <si>
    <t>TOTAL du montant des dépenses prévisionnelles</t>
  </si>
  <si>
    <t>Les dépenses d'acquisitions foncières éligibles sont plafonnées à 10 % du coût total éligible de l'investissement.</t>
  </si>
  <si>
    <t>Les dépenses de sécurisation des infrastructures hydrauliques sont plafonnées à 5 % du coût total éligible des investissements matériels.</t>
  </si>
  <si>
    <t>Les dépenses d'investissements immatériels éligibles sont plafonnées à 20% du coût total éligible des investissements matériels.</t>
  </si>
  <si>
    <t>Les dépenses d'investissements éligibles doivent être supérieures ou égales à 15 000€ HT</t>
  </si>
  <si>
    <t xml:space="preserve">Rappel des dépenses éligibles : </t>
  </si>
  <si>
    <t xml:space="preserve">Rappel des taux d'aide </t>
  </si>
  <si>
    <t>Taux d'aide</t>
  </si>
  <si>
    <t xml:space="preserve">types de dépenses concernées </t>
  </si>
  <si>
    <t>amélioration d'une infrastructure existante dans une exploitation agricole</t>
  </si>
  <si>
    <t>investissements situés en dehors des exploitations agricoles</t>
  </si>
  <si>
    <t>autres investissements dans les exploitations agricoles</t>
  </si>
  <si>
    <t xml:space="preserve">Le projet bénéficie à une seule exploitation agricole  </t>
  </si>
  <si>
    <t>Oui</t>
  </si>
  <si>
    <t>Non</t>
  </si>
  <si>
    <t>Montant subventionné</t>
  </si>
  <si>
    <r>
      <t xml:space="preserve">La dépense concerne une amélioration d'une infrastucture </t>
    </r>
    <r>
      <rPr>
        <b/>
        <u/>
        <sz val="10"/>
        <color theme="1"/>
        <rFont val="Marianne"/>
        <family val="3"/>
      </rPr>
      <t>existante</t>
    </r>
    <r>
      <rPr>
        <b/>
        <sz val="10"/>
        <color theme="1"/>
        <rFont val="Marianne"/>
        <family val="3"/>
      </rPr>
      <t xml:space="preserve"> ? </t>
    </r>
  </si>
  <si>
    <t>Pas de seuil</t>
  </si>
  <si>
    <t>Respect des seuils de l'AAP</t>
  </si>
  <si>
    <t>Répartition des financeurs</t>
  </si>
  <si>
    <t>Autofinancement</t>
  </si>
  <si>
    <t>Montant</t>
  </si>
  <si>
    <t>Montant HT présenté 
(en €) respectant les seuils</t>
  </si>
  <si>
    <t>somme si cond</t>
  </si>
  <si>
    <t>seuil dépassé</t>
  </si>
  <si>
    <t>Montant retenu (en respectant les seuils)</t>
  </si>
  <si>
    <t>TOTAL des dépenses prévisionnelles éligibles (lié au respect les seuils)</t>
  </si>
  <si>
    <r>
      <rPr>
        <b/>
        <u/>
        <sz val="11"/>
        <rFont val="Marianne"/>
        <family val="3"/>
      </rPr>
      <t>Cases à remplir :</t>
    </r>
    <r>
      <rPr>
        <sz val="11"/>
        <rFont val="Marianne"/>
        <family val="3"/>
      </rPr>
      <t xml:space="preserve">
</t>
    </r>
    <r>
      <rPr>
        <b/>
        <sz val="11"/>
        <rFont val="Marianne"/>
        <family val="3"/>
      </rPr>
      <t xml:space="preserve">EN JAUNE : </t>
    </r>
    <r>
      <rPr>
        <sz val="11"/>
        <rFont val="Marianne"/>
        <family val="3"/>
      </rPr>
      <t xml:space="preserve">sélectionner une proposition de la liste déroulante
</t>
    </r>
    <r>
      <rPr>
        <b/>
        <sz val="11"/>
        <rFont val="Marianne"/>
        <family val="3"/>
      </rPr>
      <t xml:space="preserve">EN BLANC : </t>
    </r>
    <r>
      <rPr>
        <sz val="11"/>
        <rFont val="Marianne"/>
        <family val="3"/>
      </rPr>
      <t>case à remplir librement</t>
    </r>
  </si>
  <si>
    <r>
      <rPr>
        <b/>
        <sz val="10"/>
        <color rgb="FF00B050"/>
        <rFont val="Marianne"/>
        <family val="3"/>
      </rPr>
      <t>Appel à projets du Ministère de l'Agriculture et de la Souverainté Alimentaire "Aide aux investissements portant sur des infrastructures hydrauliques agricoles d'irrigation dans le cadre du plan d'action pour une gestion résiliente et concertée de l'eau"</t>
    </r>
    <r>
      <rPr>
        <b/>
        <sz val="10"/>
        <color theme="1"/>
        <rFont val="Marianne"/>
        <family val="3"/>
      </rPr>
      <t xml:space="preserve">
Annexe 6 : Récapitulatif des dépenses prévisionnelles 
Pièce à joindre au dossier de demande de subvention</t>
    </r>
  </si>
  <si>
    <r>
      <t xml:space="preserve">Montants prévisionnels provenant d'autres financeurs </t>
    </r>
    <r>
      <rPr>
        <b/>
        <sz val="11"/>
        <color theme="1"/>
        <rFont val="Calibri"/>
        <family val="2"/>
        <scheme val="minor"/>
      </rPr>
      <t>(A compléter si différent de 0€)</t>
    </r>
  </si>
  <si>
    <t>Subvention du ministère de l'agriculture</t>
  </si>
  <si>
    <t xml:space="preserve">Total des dépenses prévisionnelles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</si>
</sst>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5" x14ac:knownFonts="1">
    <font>
      <sz val="11"/>
      <color theme="1"/>
      <name val="Calibri"/>
      <family val="2"/>
      <scheme val="minor"/>
    </font>
    <font>
      <sz val="11"/>
      <color theme="1"/>
      <name val="Marianne"/>
      <family val="3"/>
    </font>
    <font>
      <sz val="10"/>
      <color theme="1"/>
      <name val="Marianne"/>
      <family val="3"/>
    </font>
    <font>
      <b/>
      <sz val="10"/>
      <color theme="1"/>
      <name val="Marianne"/>
      <family val="3"/>
    </font>
    <font>
      <b/>
      <sz val="11"/>
      <color theme="1"/>
      <name val="Marianne"/>
      <family val="3"/>
    </font>
    <font>
      <b/>
      <sz val="10"/>
      <color rgb="FF00B050"/>
      <name val="Marianne"/>
      <family val="3"/>
    </font>
    <font>
      <sz val="9"/>
      <name val="Marianne"/>
      <family val="3"/>
    </font>
    <font>
      <b/>
      <sz val="11"/>
      <color theme="1"/>
      <name val="Calibri"/>
      <family val="2"/>
      <scheme val="minor"/>
    </font>
    <font>
      <b/>
      <u/>
      <sz val="11"/>
      <color theme="1"/>
      <name val="Calibri"/>
      <family val="2"/>
      <scheme val="minor"/>
    </font>
    <font>
      <b/>
      <u/>
      <sz val="10"/>
      <color theme="1"/>
      <name val="Marianne"/>
      <family val="3"/>
    </font>
    <font>
      <b/>
      <sz val="12"/>
      <color theme="1"/>
      <name val="Marianne"/>
      <family val="3"/>
    </font>
    <font>
      <b/>
      <u/>
      <sz val="11"/>
      <name val="Marianne"/>
      <family val="3"/>
    </font>
    <font>
      <sz val="11"/>
      <name val="Marianne"/>
      <family val="3"/>
    </font>
    <font>
      <b/>
      <sz val="11"/>
      <name val="Marianne"/>
      <family val="3"/>
    </font>
    <font>
      <sz val="11"/>
      <color rgb="FFC0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rgb="FFE2EFD9"/>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bottom/>
      <diagonal/>
    </border>
    <border>
      <left/>
      <right style="medium">
        <color rgb="FFFF0000"/>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s>
  <cellStyleXfs count="1">
    <xf numFmtId="0" fontId="0" fillId="0" borderId="0"/>
  </cellStyleXfs>
  <cellXfs count="102">
    <xf numFmtId="0" fontId="0" fillId="0" borderId="0" xfId="0"/>
    <xf numFmtId="0" fontId="4" fillId="2" borderId="1" xfId="0" applyFont="1" applyFill="1" applyBorder="1" applyAlignment="1">
      <alignment horizontal="center"/>
    </xf>
    <xf numFmtId="164" fontId="4" fillId="2" borderId="1" xfId="0" applyNumberFormat="1" applyFont="1" applyFill="1" applyBorder="1" applyAlignment="1">
      <alignment horizontal="center"/>
    </xf>
    <xf numFmtId="0" fontId="0" fillId="4" borderId="0" xfId="0" applyFill="1" applyAlignment="1">
      <alignment horizontal="center"/>
    </xf>
    <xf numFmtId="0" fontId="0" fillId="4" borderId="0" xfId="0" applyFill="1"/>
    <xf numFmtId="0" fontId="2" fillId="4" borderId="0" xfId="0" applyFont="1" applyFill="1" applyBorder="1" applyAlignment="1">
      <alignment wrapText="1"/>
    </xf>
    <xf numFmtId="0" fontId="3" fillId="5" borderId="2" xfId="0" applyFont="1" applyFill="1" applyBorder="1" applyAlignment="1">
      <alignment vertical="center" wrapText="1"/>
    </xf>
    <xf numFmtId="0" fontId="6" fillId="4" borderId="0" xfId="0" applyFont="1" applyFill="1" applyBorder="1" applyAlignment="1">
      <alignment vertical="top" wrapText="1"/>
    </xf>
    <xf numFmtId="0" fontId="3" fillId="0" borderId="0" xfId="0" applyFont="1" applyBorder="1" applyAlignment="1">
      <alignment horizontal="left" vertical="center" wrapText="1"/>
    </xf>
    <xf numFmtId="164" fontId="3" fillId="0" borderId="0" xfId="0" applyNumberFormat="1" applyFont="1" applyBorder="1" applyAlignment="1">
      <alignment vertical="center" wrapText="1"/>
    </xf>
    <xf numFmtId="0" fontId="0" fillId="0" borderId="0" xfId="0" applyAlignment="1">
      <alignment wrapText="1"/>
    </xf>
    <xf numFmtId="0" fontId="0" fillId="4" borderId="1" xfId="0" applyFill="1" applyBorder="1" applyAlignment="1">
      <alignment horizontal="center" vertical="center" wrapText="1"/>
    </xf>
    <xf numFmtId="0" fontId="0" fillId="2" borderId="1" xfId="0" applyFill="1" applyBorder="1" applyAlignment="1">
      <alignment horizontal="center" vertical="center" wrapText="1"/>
    </xf>
    <xf numFmtId="164" fontId="0" fillId="4" borderId="0" xfId="0" applyNumberFormat="1" applyFill="1"/>
    <xf numFmtId="0" fontId="0" fillId="4" borderId="0" xfId="0" applyFill="1" applyBorder="1" applyAlignment="1">
      <alignment horizontal="center"/>
    </xf>
    <xf numFmtId="0" fontId="6" fillId="4" borderId="7" xfId="0" applyFont="1" applyFill="1" applyBorder="1" applyAlignment="1">
      <alignment vertical="top" wrapText="1"/>
    </xf>
    <xf numFmtId="164" fontId="3" fillId="10" borderId="1" xfId="0" applyNumberFormat="1" applyFont="1" applyFill="1" applyBorder="1" applyAlignment="1">
      <alignment horizontal="center" vertical="center" wrapText="1"/>
    </xf>
    <xf numFmtId="0" fontId="8" fillId="2" borderId="11" xfId="0" applyFont="1" applyFill="1" applyBorder="1" applyAlignment="1">
      <alignment wrapText="1"/>
    </xf>
    <xf numFmtId="0" fontId="0" fillId="2" borderId="12" xfId="0" applyFill="1" applyBorder="1" applyAlignment="1">
      <alignment wrapText="1"/>
    </xf>
    <xf numFmtId="0" fontId="0" fillId="2" borderId="13" xfId="0" applyFill="1" applyBorder="1" applyAlignment="1">
      <alignment wrapText="1"/>
    </xf>
    <xf numFmtId="0" fontId="0" fillId="2" borderId="21" xfId="0" applyFill="1" applyBorder="1" applyAlignment="1">
      <alignment horizontal="center" vertical="center"/>
    </xf>
    <xf numFmtId="0" fontId="0" fillId="2" borderId="22" xfId="0" applyFill="1" applyBorder="1" applyAlignment="1">
      <alignment horizontal="center" vertical="center"/>
    </xf>
    <xf numFmtId="9" fontId="0" fillId="2" borderId="21" xfId="0" applyNumberFormat="1" applyFill="1" applyBorder="1" applyAlignment="1">
      <alignment horizontal="center" vertical="center"/>
    </xf>
    <xf numFmtId="0" fontId="0" fillId="2" borderId="22" xfId="0" applyFill="1" applyBorder="1" applyAlignment="1">
      <alignment horizontal="center" vertical="center" wrapText="1"/>
    </xf>
    <xf numFmtId="9" fontId="0" fillId="2" borderId="23" xfId="0" applyNumberFormat="1" applyFill="1" applyBorder="1" applyAlignment="1">
      <alignment horizontal="center" vertical="center"/>
    </xf>
    <xf numFmtId="0" fontId="0" fillId="2" borderId="24" xfId="0" applyFill="1" applyBorder="1" applyAlignment="1">
      <alignment horizontal="center" vertical="center" wrapText="1"/>
    </xf>
    <xf numFmtId="164" fontId="14" fillId="7" borderId="30" xfId="0" applyNumberFormat="1" applyFont="1" applyFill="1" applyBorder="1" applyAlignment="1">
      <alignment horizontal="center" vertical="center"/>
    </xf>
    <xf numFmtId="0" fontId="0" fillId="10" borderId="19" xfId="0" applyFill="1" applyBorder="1" applyAlignment="1">
      <alignment horizontal="center" vertical="center"/>
    </xf>
    <xf numFmtId="0" fontId="0" fillId="10" borderId="44" xfId="0" applyFill="1" applyBorder="1" applyAlignment="1">
      <alignment horizontal="center" vertical="center"/>
    </xf>
    <xf numFmtId="0" fontId="0" fillId="10" borderId="43" xfId="0" applyFill="1" applyBorder="1" applyAlignment="1">
      <alignment horizontal="center" vertical="center"/>
    </xf>
    <xf numFmtId="0" fontId="0" fillId="10" borderId="21" xfId="0" applyFill="1" applyBorder="1" applyAlignment="1">
      <alignment horizontal="center" vertical="center"/>
    </xf>
    <xf numFmtId="0" fontId="0" fillId="10" borderId="23" xfId="0" applyFill="1" applyBorder="1" applyAlignment="1">
      <alignment horizontal="center" vertical="center"/>
    </xf>
    <xf numFmtId="0" fontId="0" fillId="0" borderId="0" xfId="0" applyAlignment="1">
      <alignment vertical="center"/>
    </xf>
    <xf numFmtId="164" fontId="3" fillId="7" borderId="1" xfId="0" applyNumberFormat="1" applyFont="1" applyFill="1" applyBorder="1" applyAlignment="1">
      <alignment horizontal="center" wrapText="1"/>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0" fillId="6" borderId="1" xfId="0" applyFill="1" applyBorder="1" applyAlignment="1" applyProtection="1">
      <alignment horizontal="center"/>
      <protection locked="0"/>
    </xf>
    <xf numFmtId="0" fontId="0" fillId="6" borderId="27" xfId="0" applyFill="1" applyBorder="1" applyAlignment="1" applyProtection="1">
      <alignment horizontal="center"/>
      <protection locked="0"/>
    </xf>
    <xf numFmtId="164" fontId="0" fillId="7" borderId="40" xfId="0" applyNumberFormat="1" applyFill="1" applyBorder="1" applyAlignment="1" applyProtection="1">
      <alignment horizontal="center" vertical="center"/>
      <protection locked="0"/>
    </xf>
    <xf numFmtId="0" fontId="0" fillId="0" borderId="1" xfId="0" applyBorder="1" applyProtection="1">
      <protection locked="0"/>
    </xf>
    <xf numFmtId="0" fontId="0" fillId="9" borderId="1" xfId="0" applyFill="1" applyBorder="1" applyProtection="1">
      <protection locked="0"/>
    </xf>
    <xf numFmtId="164" fontId="0" fillId="0" borderId="1" xfId="0" applyNumberFormat="1" applyBorder="1" applyProtection="1">
      <protection locked="0"/>
    </xf>
    <xf numFmtId="20" fontId="0" fillId="9" borderId="1" xfId="0" applyNumberFormat="1" applyFill="1" applyBorder="1" applyProtection="1">
      <protection locked="0"/>
    </xf>
    <xf numFmtId="0" fontId="4" fillId="2" borderId="28" xfId="0" applyFont="1" applyFill="1" applyBorder="1" applyAlignment="1">
      <alignment horizontal="center" vertical="center" wrapText="1"/>
    </xf>
    <xf numFmtId="0" fontId="0" fillId="2" borderId="1" xfId="0" applyFill="1" applyBorder="1" applyProtection="1"/>
    <xf numFmtId="164" fontId="0" fillId="2" borderId="1" xfId="0" applyNumberFormat="1" applyFill="1" applyBorder="1" applyProtection="1"/>
    <xf numFmtId="0" fontId="0" fillId="2" borderId="1" xfId="0" applyNumberFormat="1" applyFill="1" applyBorder="1" applyProtection="1"/>
    <xf numFmtId="164" fontId="0" fillId="11" borderId="24" xfId="0" applyNumberFormat="1" applyFill="1" applyBorder="1" applyAlignment="1">
      <alignment horizontal="center" vertical="center"/>
    </xf>
    <xf numFmtId="164" fontId="2" fillId="11" borderId="1" xfId="0" applyNumberFormat="1" applyFont="1" applyFill="1" applyBorder="1" applyAlignment="1">
      <alignment horizontal="center" vertical="center" wrapText="1"/>
    </xf>
    <xf numFmtId="164" fontId="3" fillId="11" borderId="1" xfId="0" applyNumberFormat="1" applyFont="1" applyFill="1" applyBorder="1" applyAlignment="1">
      <alignment horizontal="center" vertical="center" wrapText="1"/>
    </xf>
    <xf numFmtId="0" fontId="12" fillId="4" borderId="31" xfId="0" applyFont="1" applyFill="1" applyBorder="1" applyAlignment="1">
      <alignment horizontal="center" vertical="top" wrapText="1"/>
    </xf>
    <xf numFmtId="0" fontId="6" fillId="4" borderId="32" xfId="0" applyFont="1" applyFill="1" applyBorder="1" applyAlignment="1">
      <alignment horizontal="center" vertical="top" wrapText="1"/>
    </xf>
    <xf numFmtId="0" fontId="6" fillId="4" borderId="33" xfId="0" applyFont="1" applyFill="1" applyBorder="1" applyAlignment="1">
      <alignment horizontal="center" vertical="top" wrapText="1"/>
    </xf>
    <xf numFmtId="0" fontId="6" fillId="4" borderId="34" xfId="0" applyFont="1" applyFill="1" applyBorder="1" applyAlignment="1">
      <alignment horizontal="center" vertical="top" wrapText="1"/>
    </xf>
    <xf numFmtId="0" fontId="6" fillId="4" borderId="35" xfId="0" applyFont="1" applyFill="1" applyBorder="1" applyAlignment="1">
      <alignment horizontal="center" vertical="top" wrapText="1"/>
    </xf>
    <xf numFmtId="0" fontId="6" fillId="4" borderId="36" xfId="0" applyFont="1" applyFill="1" applyBorder="1" applyAlignment="1">
      <alignment horizontal="center" vertical="top" wrapText="1"/>
    </xf>
    <xf numFmtId="0" fontId="6" fillId="2" borderId="37" xfId="0" applyFont="1" applyFill="1" applyBorder="1" applyAlignment="1">
      <alignment horizontal="center" vertical="top" wrapText="1"/>
    </xf>
    <xf numFmtId="0" fontId="6" fillId="2" borderId="0" xfId="0" applyFont="1" applyFill="1" applyBorder="1" applyAlignment="1">
      <alignment horizontal="center" vertical="top" wrapText="1"/>
    </xf>
    <xf numFmtId="0" fontId="6" fillId="2" borderId="38" xfId="0" applyFont="1" applyFill="1" applyBorder="1" applyAlignment="1">
      <alignment horizontal="center" vertical="top" wrapText="1"/>
    </xf>
    <xf numFmtId="0" fontId="6" fillId="2" borderId="34" xfId="0" applyFont="1" applyFill="1" applyBorder="1" applyAlignment="1">
      <alignment horizontal="center" vertical="top" wrapText="1"/>
    </xf>
    <xf numFmtId="0" fontId="6" fillId="2" borderId="35" xfId="0" applyFont="1" applyFill="1" applyBorder="1" applyAlignment="1">
      <alignment horizontal="center" vertical="top" wrapText="1"/>
    </xf>
    <xf numFmtId="0" fontId="6" fillId="2" borderId="36" xfId="0" applyFont="1" applyFill="1" applyBorder="1" applyAlignment="1">
      <alignment horizontal="center" vertical="top" wrapText="1"/>
    </xf>
    <xf numFmtId="0" fontId="3" fillId="3" borderId="1" xfId="0" applyFont="1" applyFill="1" applyBorder="1" applyAlignment="1">
      <alignment horizontal="left" vertical="center" wrapText="1"/>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0" fillId="7" borderId="28" xfId="0" applyFont="1" applyFill="1" applyBorder="1" applyAlignment="1">
      <alignment horizontal="center" vertical="center" wrapText="1"/>
    </xf>
    <xf numFmtId="0" fontId="10" fillId="7" borderId="45" xfId="0" applyFont="1" applyFill="1" applyBorder="1" applyAlignment="1">
      <alignment horizontal="center" vertical="center" wrapText="1"/>
    </xf>
    <xf numFmtId="0" fontId="1" fillId="4" borderId="25" xfId="0" applyFont="1" applyFill="1" applyBorder="1" applyAlignment="1" applyProtection="1">
      <alignment horizontal="center"/>
      <protection locked="0"/>
    </xf>
    <xf numFmtId="0" fontId="1" fillId="4" borderId="27" xfId="0" applyFont="1" applyFill="1" applyBorder="1" applyAlignment="1" applyProtection="1">
      <alignment horizontal="center"/>
      <protection locked="0"/>
    </xf>
    <xf numFmtId="0" fontId="3" fillId="2" borderId="1" xfId="0" applyFont="1" applyFill="1" applyBorder="1" applyAlignment="1">
      <alignment horizont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4" fillId="4" borderId="9" xfId="0" applyFont="1" applyFill="1" applyBorder="1" applyAlignment="1">
      <alignment horizontal="center" vertical="center"/>
    </xf>
    <xf numFmtId="0" fontId="0" fillId="2" borderId="14" xfId="0" applyFill="1" applyBorder="1" applyAlignment="1">
      <alignment horizontal="center" vertical="center" wrapText="1"/>
    </xf>
    <xf numFmtId="0" fontId="0" fillId="2" borderId="0" xfId="0" applyFill="1" applyBorder="1" applyAlignment="1">
      <alignment horizontal="center" vertical="center" wrapText="1"/>
    </xf>
    <xf numFmtId="0" fontId="0" fillId="2" borderId="15" xfId="0" applyFill="1" applyBorder="1" applyAlignment="1">
      <alignment horizontal="center" vertical="center" wrapText="1"/>
    </xf>
    <xf numFmtId="0" fontId="0" fillId="3" borderId="25" xfId="0" applyFill="1" applyBorder="1" applyAlignment="1">
      <alignment horizontal="center"/>
    </xf>
    <xf numFmtId="0" fontId="0" fillId="3" borderId="26" xfId="0" applyFill="1" applyBorder="1" applyAlignment="1">
      <alignment horizontal="center"/>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0" borderId="0" xfId="0" applyAlignment="1">
      <alignment horizontal="center"/>
    </xf>
    <xf numFmtId="0" fontId="7" fillId="8" borderId="19" xfId="0" applyFont="1" applyFill="1" applyBorder="1" applyAlignment="1">
      <alignment horizontal="center" vertical="center"/>
    </xf>
    <xf numFmtId="0" fontId="7" fillId="8" borderId="20" xfId="0" applyFont="1" applyFill="1" applyBorder="1" applyAlignment="1">
      <alignment horizontal="center" vertical="center"/>
    </xf>
    <xf numFmtId="0" fontId="3" fillId="3" borderId="29" xfId="0" applyFont="1" applyFill="1" applyBorder="1" applyAlignment="1">
      <alignment horizontal="center" vertical="center" wrapText="1"/>
    </xf>
    <xf numFmtId="164" fontId="0" fillId="0" borderId="39" xfId="0" applyNumberFormat="1" applyBorder="1" applyAlignment="1" applyProtection="1">
      <alignment horizontal="center" vertical="center"/>
      <protection locked="0"/>
    </xf>
    <xf numFmtId="164" fontId="0" fillId="0" borderId="40" xfId="0" applyNumberFormat="1" applyBorder="1" applyAlignment="1" applyProtection="1">
      <alignment horizontal="center" vertical="center"/>
      <protection locked="0"/>
    </xf>
    <xf numFmtId="0" fontId="0" fillId="10" borderId="41" xfId="0" applyFill="1" applyBorder="1" applyAlignment="1">
      <alignment horizontal="center" vertical="center" wrapText="1"/>
    </xf>
    <xf numFmtId="0" fontId="0" fillId="10" borderId="42" xfId="0" applyFill="1" applyBorder="1" applyAlignment="1">
      <alignment horizontal="center" vertical="center" wrapText="1"/>
    </xf>
  </cellXfs>
  <cellStyles count="1">
    <cellStyle name="Normal" xfId="0" builtinId="0"/>
  </cellStyles>
  <dxfs count="11">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strike val="0"/>
      </font>
      <fill>
        <patternFill>
          <bgColor theme="0" tint="-0.24994659260841701"/>
        </patternFill>
      </fill>
    </dxf>
    <dxf>
      <font>
        <color rgb="FF006100"/>
      </font>
      <fill>
        <patternFill>
          <bgColor rgb="FFC6EFCE"/>
        </patternFill>
      </fill>
    </dxf>
    <dxf>
      <font>
        <color rgb="FF9C0006"/>
      </font>
      <fill>
        <patternFill>
          <bgColor rgb="FFFFC7CE"/>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2"/>
  <sheetViews>
    <sheetView zoomScale="68" zoomScaleNormal="115" workbookViewId="0">
      <selection activeCell="I16" sqref="I16"/>
    </sheetView>
  </sheetViews>
  <sheetFormatPr baseColWidth="10" defaultColWidth="11.453125" defaultRowHeight="14.5" x14ac:dyDescent="0.35"/>
  <cols>
    <col min="1" max="1" width="32" style="4" customWidth="1"/>
    <col min="2" max="2" width="37.453125" style="4" customWidth="1"/>
    <col min="3" max="3" width="18.453125" style="4" customWidth="1"/>
    <col min="4" max="4" width="16.90625" style="4" customWidth="1"/>
    <col min="5" max="5" width="19.26953125" style="4" customWidth="1"/>
    <col min="6" max="6" width="23" style="4" customWidth="1"/>
    <col min="7" max="7" width="20.453125" style="4" customWidth="1"/>
    <col min="8" max="8" width="23.81640625" style="4" customWidth="1"/>
    <col min="9" max="9" width="33.7265625" style="4" customWidth="1"/>
    <col min="10" max="10" width="10.6328125" style="4" hidden="1" customWidth="1"/>
    <col min="11" max="11" width="3.81640625" style="4" customWidth="1"/>
    <col min="12" max="12" width="10.453125" style="4" customWidth="1"/>
    <col min="13" max="16384" width="11.453125" style="4"/>
  </cols>
  <sheetData>
    <row r="1" spans="1:16" ht="67.5" customHeight="1" x14ac:dyDescent="0.35">
      <c r="A1" s="77" t="s">
        <v>47</v>
      </c>
      <c r="B1" s="77"/>
      <c r="C1" s="77"/>
      <c r="D1" s="77"/>
      <c r="E1" s="77"/>
      <c r="F1" s="77"/>
      <c r="G1" s="77"/>
      <c r="H1" s="77"/>
      <c r="I1" s="77"/>
      <c r="J1" s="5"/>
    </row>
    <row r="2" spans="1:16" ht="15" thickBot="1" x14ac:dyDescent="0.4">
      <c r="A2" s="3"/>
      <c r="B2" s="3"/>
      <c r="C2" s="3"/>
      <c r="D2" s="3"/>
      <c r="E2" s="3"/>
      <c r="H2" s="3"/>
      <c r="I2" s="3"/>
    </row>
    <row r="3" spans="1:16" ht="20" customHeight="1" thickBot="1" x14ac:dyDescent="0.4">
      <c r="A3" s="73" t="s">
        <v>7</v>
      </c>
      <c r="B3" s="74"/>
      <c r="C3" s="75"/>
      <c r="D3" s="76"/>
      <c r="E3" s="85" t="s">
        <v>15</v>
      </c>
      <c r="F3" s="85"/>
      <c r="G3" s="85"/>
      <c r="H3" s="85"/>
    </row>
    <row r="4" spans="1:16" ht="28" customHeight="1" thickBot="1" x14ac:dyDescent="0.4">
      <c r="A4" s="3"/>
      <c r="B4" s="3"/>
      <c r="C4" s="3"/>
      <c r="D4" s="3"/>
      <c r="E4" s="84" t="s">
        <v>16</v>
      </c>
      <c r="F4" s="84"/>
      <c r="G4" s="84"/>
      <c r="H4" s="6" t="s">
        <v>17</v>
      </c>
      <c r="I4" s="35" t="s">
        <v>37</v>
      </c>
      <c r="L4" s="64" t="s">
        <v>6</v>
      </c>
      <c r="M4" s="65"/>
      <c r="N4" s="65"/>
      <c r="O4" s="65"/>
      <c r="P4" s="66"/>
    </row>
    <row r="5" spans="1:16" ht="28.5" customHeight="1" x14ac:dyDescent="0.35">
      <c r="A5" s="51" t="s">
        <v>46</v>
      </c>
      <c r="B5" s="52"/>
      <c r="C5" s="53"/>
      <c r="D5" s="7"/>
      <c r="E5" s="82" t="s">
        <v>3</v>
      </c>
      <c r="F5" s="82"/>
      <c r="G5" s="82"/>
      <c r="H5" s="49">
        <f>SUMIF(B14:B202,_ftnref1,D14:D202)</f>
        <v>0</v>
      </c>
      <c r="I5" s="11" t="str">
        <f>IF(H5&gt;H8*10%,"Ce montant dépasse le seuil de 10% du montant total des dépenses","seuil respecté")</f>
        <v>seuil respecté</v>
      </c>
      <c r="J5" s="4">
        <f>IF(I5="seuil respecté",H5,(J6+J7+(10%*(H6+J7)))/10)</f>
        <v>0</v>
      </c>
      <c r="L5" s="67"/>
      <c r="M5" s="68"/>
      <c r="N5" s="68"/>
      <c r="O5" s="68"/>
      <c r="P5" s="69"/>
    </row>
    <row r="6" spans="1:16" ht="21.5" customHeight="1" thickBot="1" x14ac:dyDescent="0.4">
      <c r="A6" s="54"/>
      <c r="B6" s="55"/>
      <c r="C6" s="56"/>
      <c r="D6" s="7"/>
      <c r="E6" s="83" t="s">
        <v>5</v>
      </c>
      <c r="F6" s="83"/>
      <c r="G6" s="83"/>
      <c r="H6" s="49">
        <f>SUMIF(B14:B202,E6,D14:D202)</f>
        <v>0</v>
      </c>
      <c r="I6" s="12" t="s">
        <v>36</v>
      </c>
      <c r="J6" s="13">
        <f>H6</f>
        <v>0</v>
      </c>
      <c r="L6" s="67"/>
      <c r="M6" s="68"/>
      <c r="N6" s="68"/>
      <c r="O6" s="68"/>
      <c r="P6" s="69"/>
    </row>
    <row r="7" spans="1:16" ht="31.5" customHeight="1" x14ac:dyDescent="0.35">
      <c r="A7" s="57" t="s">
        <v>18</v>
      </c>
      <c r="B7" s="58"/>
      <c r="C7" s="59"/>
      <c r="D7" s="15"/>
      <c r="E7" s="82" t="s">
        <v>4</v>
      </c>
      <c r="F7" s="82"/>
      <c r="G7" s="82"/>
      <c r="H7" s="49">
        <f>IF((SUMIF(B14:B202,_ftnref2,D14:D202))&lt;(H6*20%),(SUMIF(B14:B202,_ftnref2,D14:D202)),H6*20%)</f>
        <v>0</v>
      </c>
      <c r="I7" s="11" t="str">
        <f>IF(H7=H6*20%,"Le montant des dépenses a été ajusté pours respecter le seuil de 20%","seuil respecté")</f>
        <v>Le montant des dépenses a été ajusté pours respecter le seuil de 20%</v>
      </c>
      <c r="J7" s="13">
        <f>H7</f>
        <v>0</v>
      </c>
      <c r="L7" s="67"/>
      <c r="M7" s="68"/>
      <c r="N7" s="68"/>
      <c r="O7" s="68"/>
      <c r="P7" s="69"/>
    </row>
    <row r="8" spans="1:16" ht="20" customHeight="1" thickBot="1" x14ac:dyDescent="0.4">
      <c r="A8" s="60"/>
      <c r="B8" s="61"/>
      <c r="C8" s="62"/>
      <c r="D8" s="7"/>
      <c r="E8" s="63" t="s">
        <v>19</v>
      </c>
      <c r="F8" s="63"/>
      <c r="G8" s="63"/>
      <c r="H8" s="50">
        <f>D11</f>
        <v>0</v>
      </c>
      <c r="I8" s="12" t="s">
        <v>36</v>
      </c>
      <c r="J8" s="13">
        <f>SUM(J5:J7)</f>
        <v>0</v>
      </c>
      <c r="L8" s="67"/>
      <c r="M8" s="68"/>
      <c r="N8" s="68"/>
      <c r="O8" s="68"/>
      <c r="P8" s="69"/>
    </row>
    <row r="9" spans="1:16" ht="29.5" customHeight="1" x14ac:dyDescent="0.35">
      <c r="A9" s="7"/>
      <c r="B9" s="7"/>
      <c r="C9" s="7"/>
      <c r="D9" s="7"/>
      <c r="E9" s="63" t="s">
        <v>45</v>
      </c>
      <c r="F9" s="63"/>
      <c r="G9" s="63"/>
      <c r="H9" s="16">
        <f>J8</f>
        <v>0</v>
      </c>
      <c r="I9" s="33" t="str">
        <f>IF(H9&lt;15000,"Ce montant ne respecte pas le seuil plancher de dépense à 15 000€","seuil respecté")</f>
        <v>Ce montant ne respecte pas le seuil plancher de dépense à 15 000€</v>
      </c>
      <c r="L9" s="67"/>
      <c r="M9" s="68"/>
      <c r="N9" s="68"/>
      <c r="O9" s="68"/>
      <c r="P9" s="69"/>
    </row>
    <row r="10" spans="1:16" ht="15" customHeight="1" x14ac:dyDescent="0.35">
      <c r="A10" s="7"/>
      <c r="B10" s="7"/>
      <c r="C10" s="7"/>
      <c r="D10" s="7"/>
      <c r="E10" s="14"/>
      <c r="F10" s="14"/>
      <c r="G10" s="14"/>
      <c r="H10" s="8"/>
      <c r="I10" s="9"/>
      <c r="L10" s="67"/>
      <c r="M10" s="68"/>
      <c r="N10" s="68"/>
      <c r="O10" s="68"/>
      <c r="P10" s="69"/>
    </row>
    <row r="11" spans="1:16" x14ac:dyDescent="0.35">
      <c r="A11" s="3"/>
      <c r="B11" s="3"/>
      <c r="C11" s="1" t="s">
        <v>8</v>
      </c>
      <c r="D11" s="2">
        <f>SUM(D14:D202)</f>
        <v>0</v>
      </c>
      <c r="E11" s="3"/>
      <c r="F11" s="3"/>
      <c r="G11" s="3"/>
      <c r="H11" s="3"/>
      <c r="I11" s="3"/>
      <c r="L11" s="67"/>
      <c r="M11" s="68"/>
      <c r="N11" s="68"/>
      <c r="O11" s="68"/>
      <c r="P11" s="69"/>
    </row>
    <row r="12" spans="1:16" ht="21.75" customHeight="1" x14ac:dyDescent="0.35">
      <c r="A12" s="78" t="s">
        <v>9</v>
      </c>
      <c r="B12" s="80" t="s">
        <v>10</v>
      </c>
      <c r="C12" s="78" t="s">
        <v>1</v>
      </c>
      <c r="D12" s="78"/>
      <c r="E12" s="78" t="s">
        <v>11</v>
      </c>
      <c r="F12" s="78"/>
      <c r="G12" s="78" t="s">
        <v>12</v>
      </c>
      <c r="H12" s="78"/>
      <c r="I12" s="80" t="s">
        <v>13</v>
      </c>
      <c r="L12" s="67"/>
      <c r="M12" s="68"/>
      <c r="N12" s="68"/>
      <c r="O12" s="68"/>
      <c r="P12" s="69"/>
    </row>
    <row r="13" spans="1:16" ht="39" customHeight="1" x14ac:dyDescent="0.35">
      <c r="A13" s="79"/>
      <c r="B13" s="81"/>
      <c r="C13" s="34" t="s">
        <v>2</v>
      </c>
      <c r="D13" s="36" t="s">
        <v>14</v>
      </c>
      <c r="E13" s="34" t="s">
        <v>2</v>
      </c>
      <c r="F13" s="36" t="s">
        <v>14</v>
      </c>
      <c r="G13" s="34" t="s">
        <v>2</v>
      </c>
      <c r="H13" s="36" t="s">
        <v>14</v>
      </c>
      <c r="I13" s="81"/>
      <c r="L13" s="67"/>
      <c r="M13" s="68"/>
      <c r="N13" s="68"/>
      <c r="O13" s="68"/>
      <c r="P13" s="69"/>
    </row>
    <row r="14" spans="1:16" x14ac:dyDescent="0.35">
      <c r="A14" s="40"/>
      <c r="B14" s="41"/>
      <c r="C14" s="40"/>
      <c r="D14" s="42">
        <v>0</v>
      </c>
      <c r="E14" s="40"/>
      <c r="F14" s="42">
        <v>0</v>
      </c>
      <c r="G14" s="40"/>
      <c r="H14" s="42">
        <v>0</v>
      </c>
      <c r="I14" s="40"/>
      <c r="L14" s="67"/>
      <c r="M14" s="68"/>
      <c r="N14" s="68"/>
      <c r="O14" s="68"/>
      <c r="P14" s="69"/>
    </row>
    <row r="15" spans="1:16" x14ac:dyDescent="0.35">
      <c r="A15" s="40"/>
      <c r="B15" s="41"/>
      <c r="C15" s="40"/>
      <c r="D15" s="42">
        <v>0</v>
      </c>
      <c r="E15" s="40"/>
      <c r="F15" s="42">
        <v>0</v>
      </c>
      <c r="G15" s="40"/>
      <c r="H15" s="42">
        <v>0</v>
      </c>
      <c r="I15" s="40"/>
      <c r="L15" s="70"/>
      <c r="M15" s="71"/>
      <c r="N15" s="71"/>
      <c r="O15" s="71"/>
      <c r="P15" s="72"/>
    </row>
    <row r="16" spans="1:16" x14ac:dyDescent="0.35">
      <c r="A16" s="40"/>
      <c r="B16" s="41"/>
      <c r="C16" s="40"/>
      <c r="D16" s="42">
        <v>0</v>
      </c>
      <c r="E16" s="40"/>
      <c r="F16" s="42">
        <v>0</v>
      </c>
      <c r="G16" s="40"/>
      <c r="H16" s="42">
        <v>0</v>
      </c>
      <c r="I16" s="40"/>
    </row>
    <row r="17" spans="1:9" x14ac:dyDescent="0.35">
      <c r="A17" s="40"/>
      <c r="B17" s="41"/>
      <c r="C17" s="40"/>
      <c r="D17" s="42">
        <v>0</v>
      </c>
      <c r="E17" s="40"/>
      <c r="F17" s="42">
        <v>0</v>
      </c>
      <c r="G17" s="40"/>
      <c r="H17" s="42">
        <v>0</v>
      </c>
      <c r="I17" s="40"/>
    </row>
    <row r="18" spans="1:9" x14ac:dyDescent="0.35">
      <c r="A18" s="40"/>
      <c r="B18" s="41"/>
      <c r="C18" s="40"/>
      <c r="D18" s="42">
        <v>0</v>
      </c>
      <c r="E18" s="40"/>
      <c r="F18" s="42">
        <v>0</v>
      </c>
      <c r="G18" s="40"/>
      <c r="H18" s="42">
        <v>0</v>
      </c>
      <c r="I18" s="40"/>
    </row>
    <row r="19" spans="1:9" x14ac:dyDescent="0.35">
      <c r="A19" s="40"/>
      <c r="B19" s="41"/>
      <c r="C19" s="40"/>
      <c r="D19" s="42">
        <v>0</v>
      </c>
      <c r="E19" s="40"/>
      <c r="F19" s="42">
        <v>0</v>
      </c>
      <c r="G19" s="40"/>
      <c r="H19" s="42">
        <v>0</v>
      </c>
      <c r="I19" s="40"/>
    </row>
    <row r="20" spans="1:9" x14ac:dyDescent="0.35">
      <c r="A20" s="40"/>
      <c r="B20" s="43"/>
      <c r="C20" s="40"/>
      <c r="D20" s="42">
        <v>0</v>
      </c>
      <c r="E20" s="40"/>
      <c r="F20" s="42">
        <v>0</v>
      </c>
      <c r="G20" s="40"/>
      <c r="H20" s="42">
        <v>0</v>
      </c>
      <c r="I20" s="40"/>
    </row>
    <row r="21" spans="1:9" x14ac:dyDescent="0.35">
      <c r="A21" s="40"/>
      <c r="B21" s="41"/>
      <c r="C21" s="40"/>
      <c r="D21" s="42">
        <v>0</v>
      </c>
      <c r="E21" s="40"/>
      <c r="F21" s="42">
        <v>0</v>
      </c>
      <c r="G21" s="40"/>
      <c r="H21" s="42">
        <v>0</v>
      </c>
      <c r="I21" s="40"/>
    </row>
    <row r="22" spans="1:9" x14ac:dyDescent="0.35">
      <c r="A22" s="40"/>
      <c r="B22" s="41"/>
      <c r="C22" s="40"/>
      <c r="D22" s="42">
        <v>0</v>
      </c>
      <c r="E22" s="40"/>
      <c r="F22" s="42">
        <v>0</v>
      </c>
      <c r="G22" s="40"/>
      <c r="H22" s="42">
        <v>0</v>
      </c>
      <c r="I22" s="40"/>
    </row>
    <row r="23" spans="1:9" x14ac:dyDescent="0.35">
      <c r="A23" s="40"/>
      <c r="B23" s="41"/>
      <c r="C23" s="40"/>
      <c r="D23" s="42">
        <v>0</v>
      </c>
      <c r="E23" s="40"/>
      <c r="F23" s="42">
        <v>0</v>
      </c>
      <c r="G23" s="40"/>
      <c r="H23" s="42">
        <v>0</v>
      </c>
      <c r="I23" s="40"/>
    </row>
    <row r="24" spans="1:9" x14ac:dyDescent="0.35">
      <c r="A24" s="40"/>
      <c r="B24" s="41"/>
      <c r="C24" s="40"/>
      <c r="D24" s="42">
        <v>0</v>
      </c>
      <c r="E24" s="40"/>
      <c r="F24" s="42">
        <v>0</v>
      </c>
      <c r="G24" s="40"/>
      <c r="H24" s="42">
        <v>0</v>
      </c>
      <c r="I24" s="40"/>
    </row>
    <row r="25" spans="1:9" x14ac:dyDescent="0.35">
      <c r="A25" s="40"/>
      <c r="B25" s="41"/>
      <c r="C25" s="40"/>
      <c r="D25" s="42">
        <v>0</v>
      </c>
      <c r="E25" s="40"/>
      <c r="F25" s="42">
        <v>0</v>
      </c>
      <c r="G25" s="40"/>
      <c r="H25" s="42">
        <v>0</v>
      </c>
      <c r="I25" s="40"/>
    </row>
    <row r="26" spans="1:9" x14ac:dyDescent="0.35">
      <c r="A26" s="40"/>
      <c r="B26" s="41"/>
      <c r="C26" s="40"/>
      <c r="D26" s="42">
        <v>0</v>
      </c>
      <c r="E26" s="40"/>
      <c r="F26" s="42">
        <v>0</v>
      </c>
      <c r="G26" s="40"/>
      <c r="H26" s="42">
        <v>0</v>
      </c>
      <c r="I26" s="40"/>
    </row>
    <row r="27" spans="1:9" x14ac:dyDescent="0.35">
      <c r="A27" s="40"/>
      <c r="B27" s="41"/>
      <c r="C27" s="40"/>
      <c r="D27" s="42">
        <v>0</v>
      </c>
      <c r="E27" s="40"/>
      <c r="F27" s="42">
        <v>0</v>
      </c>
      <c r="G27" s="40"/>
      <c r="H27" s="42">
        <v>0</v>
      </c>
      <c r="I27" s="40"/>
    </row>
    <row r="28" spans="1:9" x14ac:dyDescent="0.35">
      <c r="A28" s="40"/>
      <c r="B28" s="41"/>
      <c r="C28" s="40"/>
      <c r="D28" s="42">
        <v>0</v>
      </c>
      <c r="E28" s="40"/>
      <c r="F28" s="42">
        <v>0</v>
      </c>
      <c r="G28" s="40"/>
      <c r="H28" s="42">
        <v>0</v>
      </c>
      <c r="I28" s="40"/>
    </row>
    <row r="29" spans="1:9" x14ac:dyDescent="0.35">
      <c r="A29" s="40"/>
      <c r="B29" s="41"/>
      <c r="C29" s="40"/>
      <c r="D29" s="42">
        <v>0</v>
      </c>
      <c r="E29" s="40"/>
      <c r="F29" s="42">
        <v>0</v>
      </c>
      <c r="G29" s="40"/>
      <c r="H29" s="42">
        <v>0</v>
      </c>
      <c r="I29" s="40"/>
    </row>
    <row r="30" spans="1:9" x14ac:dyDescent="0.35">
      <c r="A30" s="40"/>
      <c r="B30" s="41"/>
      <c r="C30" s="40"/>
      <c r="D30" s="42">
        <v>0</v>
      </c>
      <c r="E30" s="40"/>
      <c r="F30" s="42">
        <v>0</v>
      </c>
      <c r="G30" s="40"/>
      <c r="H30" s="42">
        <v>0</v>
      </c>
      <c r="I30" s="40"/>
    </row>
    <row r="31" spans="1:9" x14ac:dyDescent="0.35">
      <c r="A31" s="40"/>
      <c r="B31" s="41"/>
      <c r="C31" s="40"/>
      <c r="D31" s="42">
        <v>0</v>
      </c>
      <c r="E31" s="40"/>
      <c r="F31" s="42">
        <v>0</v>
      </c>
      <c r="G31" s="40"/>
      <c r="H31" s="42">
        <v>0</v>
      </c>
      <c r="I31" s="40"/>
    </row>
    <row r="32" spans="1:9" x14ac:dyDescent="0.35">
      <c r="A32" s="40"/>
      <c r="B32" s="41"/>
      <c r="C32" s="40"/>
      <c r="D32" s="42">
        <v>0</v>
      </c>
      <c r="E32" s="40"/>
      <c r="F32" s="42">
        <v>0</v>
      </c>
      <c r="G32" s="40"/>
      <c r="H32" s="42">
        <v>0</v>
      </c>
      <c r="I32" s="40"/>
    </row>
    <row r="33" spans="1:9" x14ac:dyDescent="0.35">
      <c r="A33" s="40"/>
      <c r="B33" s="41"/>
      <c r="C33" s="40"/>
      <c r="D33" s="42">
        <v>0</v>
      </c>
      <c r="E33" s="40"/>
      <c r="F33" s="42">
        <v>0</v>
      </c>
      <c r="G33" s="40"/>
      <c r="H33" s="42">
        <v>0</v>
      </c>
      <c r="I33" s="40"/>
    </row>
    <row r="34" spans="1:9" x14ac:dyDescent="0.35">
      <c r="A34" s="40"/>
      <c r="B34" s="41"/>
      <c r="C34" s="40"/>
      <c r="D34" s="42">
        <v>0</v>
      </c>
      <c r="E34" s="40"/>
      <c r="F34" s="42">
        <v>0</v>
      </c>
      <c r="G34" s="40"/>
      <c r="H34" s="42">
        <v>0</v>
      </c>
      <c r="I34" s="40"/>
    </row>
    <row r="35" spans="1:9" x14ac:dyDescent="0.35">
      <c r="A35" s="40"/>
      <c r="B35" s="41"/>
      <c r="C35" s="40"/>
      <c r="D35" s="42">
        <v>0</v>
      </c>
      <c r="E35" s="40"/>
      <c r="F35" s="42">
        <v>0</v>
      </c>
      <c r="G35" s="40"/>
      <c r="H35" s="42">
        <v>0</v>
      </c>
      <c r="I35" s="40"/>
    </row>
    <row r="36" spans="1:9" x14ac:dyDescent="0.35">
      <c r="A36" s="40"/>
      <c r="B36" s="41"/>
      <c r="C36" s="40"/>
      <c r="D36" s="42">
        <v>0</v>
      </c>
      <c r="E36" s="40"/>
      <c r="F36" s="42">
        <v>0</v>
      </c>
      <c r="G36" s="40"/>
      <c r="H36" s="42">
        <v>0</v>
      </c>
      <c r="I36" s="40"/>
    </row>
    <row r="37" spans="1:9" x14ac:dyDescent="0.35">
      <c r="A37" s="40"/>
      <c r="B37" s="41"/>
      <c r="C37" s="40"/>
      <c r="D37" s="42">
        <v>0</v>
      </c>
      <c r="E37" s="40"/>
      <c r="F37" s="42">
        <v>0</v>
      </c>
      <c r="G37" s="40"/>
      <c r="H37" s="42">
        <v>0</v>
      </c>
      <c r="I37" s="40"/>
    </row>
    <row r="38" spans="1:9" x14ac:dyDescent="0.35">
      <c r="A38" s="40"/>
      <c r="B38" s="41"/>
      <c r="C38" s="40"/>
      <c r="D38" s="42">
        <v>0</v>
      </c>
      <c r="E38" s="40"/>
      <c r="F38" s="42">
        <v>0</v>
      </c>
      <c r="G38" s="40"/>
      <c r="H38" s="42">
        <v>0</v>
      </c>
      <c r="I38" s="40"/>
    </row>
    <row r="39" spans="1:9" x14ac:dyDescent="0.35">
      <c r="A39" s="40"/>
      <c r="B39" s="41"/>
      <c r="C39" s="40"/>
      <c r="D39" s="42">
        <v>0</v>
      </c>
      <c r="E39" s="40"/>
      <c r="F39" s="42">
        <v>0</v>
      </c>
      <c r="G39" s="40"/>
      <c r="H39" s="42">
        <v>0</v>
      </c>
      <c r="I39" s="40"/>
    </row>
    <row r="40" spans="1:9" x14ac:dyDescent="0.35">
      <c r="A40" s="40"/>
      <c r="B40" s="41"/>
      <c r="C40" s="40"/>
      <c r="D40" s="42">
        <v>0</v>
      </c>
      <c r="E40" s="40"/>
      <c r="F40" s="42">
        <v>0</v>
      </c>
      <c r="G40" s="40"/>
      <c r="H40" s="42">
        <v>0</v>
      </c>
      <c r="I40" s="40"/>
    </row>
    <row r="41" spans="1:9" x14ac:dyDescent="0.35">
      <c r="A41" s="40"/>
      <c r="B41" s="41"/>
      <c r="C41" s="40"/>
      <c r="D41" s="42">
        <v>0</v>
      </c>
      <c r="E41" s="40"/>
      <c r="F41" s="42">
        <v>0</v>
      </c>
      <c r="G41" s="40"/>
      <c r="H41" s="42">
        <v>0</v>
      </c>
      <c r="I41" s="40"/>
    </row>
    <row r="42" spans="1:9" x14ac:dyDescent="0.35">
      <c r="A42" s="40"/>
      <c r="B42" s="41"/>
      <c r="C42" s="40"/>
      <c r="D42" s="42">
        <v>0</v>
      </c>
      <c r="E42" s="40"/>
      <c r="F42" s="42">
        <v>0</v>
      </c>
      <c r="G42" s="40"/>
      <c r="H42" s="42">
        <v>0</v>
      </c>
      <c r="I42" s="40"/>
    </row>
    <row r="43" spans="1:9" x14ac:dyDescent="0.35">
      <c r="A43" s="40"/>
      <c r="B43" s="41"/>
      <c r="C43" s="40"/>
      <c r="D43" s="42">
        <v>0</v>
      </c>
      <c r="E43" s="40"/>
      <c r="F43" s="42">
        <v>0</v>
      </c>
      <c r="G43" s="40"/>
      <c r="H43" s="42">
        <v>0</v>
      </c>
      <c r="I43" s="40"/>
    </row>
    <row r="44" spans="1:9" x14ac:dyDescent="0.35">
      <c r="A44" s="40"/>
      <c r="B44" s="41"/>
      <c r="C44" s="40"/>
      <c r="D44" s="42">
        <v>0</v>
      </c>
      <c r="E44" s="40"/>
      <c r="F44" s="42">
        <v>0</v>
      </c>
      <c r="G44" s="40"/>
      <c r="H44" s="42">
        <v>0</v>
      </c>
      <c r="I44" s="40"/>
    </row>
    <row r="45" spans="1:9" x14ac:dyDescent="0.35">
      <c r="A45" s="40"/>
      <c r="B45" s="41"/>
      <c r="C45" s="40"/>
      <c r="D45" s="42">
        <v>0</v>
      </c>
      <c r="E45" s="40"/>
      <c r="F45" s="42">
        <v>0</v>
      </c>
      <c r="G45" s="40"/>
      <c r="H45" s="42">
        <v>0</v>
      </c>
      <c r="I45" s="40"/>
    </row>
    <row r="46" spans="1:9" x14ac:dyDescent="0.35">
      <c r="A46" s="40"/>
      <c r="B46" s="41"/>
      <c r="C46" s="40"/>
      <c r="D46" s="42">
        <v>0</v>
      </c>
      <c r="E46" s="40"/>
      <c r="F46" s="42">
        <v>0</v>
      </c>
      <c r="G46" s="40"/>
      <c r="H46" s="42">
        <v>0</v>
      </c>
      <c r="I46" s="40"/>
    </row>
    <row r="47" spans="1:9" x14ac:dyDescent="0.35">
      <c r="A47" s="40"/>
      <c r="B47" s="41"/>
      <c r="C47" s="40"/>
      <c r="D47" s="42">
        <v>0</v>
      </c>
      <c r="E47" s="40"/>
      <c r="F47" s="42">
        <v>0</v>
      </c>
      <c r="G47" s="40"/>
      <c r="H47" s="42">
        <v>0</v>
      </c>
      <c r="I47" s="40"/>
    </row>
    <row r="48" spans="1:9" x14ac:dyDescent="0.35">
      <c r="A48" s="40"/>
      <c r="B48" s="41"/>
      <c r="C48" s="40"/>
      <c r="D48" s="42">
        <v>0</v>
      </c>
      <c r="E48" s="40"/>
      <c r="F48" s="42">
        <v>0</v>
      </c>
      <c r="G48" s="40"/>
      <c r="H48" s="42">
        <v>0</v>
      </c>
      <c r="I48" s="40"/>
    </row>
    <row r="49" spans="1:9" x14ac:dyDescent="0.35">
      <c r="A49" s="40"/>
      <c r="B49" s="41"/>
      <c r="C49" s="40"/>
      <c r="D49" s="42">
        <v>0</v>
      </c>
      <c r="E49" s="40"/>
      <c r="F49" s="42">
        <v>0</v>
      </c>
      <c r="G49" s="40"/>
      <c r="H49" s="42">
        <v>0</v>
      </c>
      <c r="I49" s="40"/>
    </row>
    <row r="50" spans="1:9" x14ac:dyDescent="0.35">
      <c r="A50" s="40"/>
      <c r="B50" s="41"/>
      <c r="C50" s="40"/>
      <c r="D50" s="42">
        <v>0</v>
      </c>
      <c r="E50" s="40"/>
      <c r="F50" s="42">
        <v>0</v>
      </c>
      <c r="G50" s="40"/>
      <c r="H50" s="42">
        <v>0</v>
      </c>
      <c r="I50" s="40"/>
    </row>
    <row r="51" spans="1:9" x14ac:dyDescent="0.35">
      <c r="A51" s="40"/>
      <c r="B51" s="41"/>
      <c r="C51" s="40"/>
      <c r="D51" s="42">
        <v>0</v>
      </c>
      <c r="E51" s="40"/>
      <c r="F51" s="42">
        <v>0</v>
      </c>
      <c r="G51" s="40"/>
      <c r="H51" s="42">
        <v>0</v>
      </c>
      <c r="I51" s="40"/>
    </row>
    <row r="52" spans="1:9" x14ac:dyDescent="0.35">
      <c r="A52" s="40"/>
      <c r="B52" s="41"/>
      <c r="C52" s="40"/>
      <c r="D52" s="42">
        <v>0</v>
      </c>
      <c r="E52" s="40"/>
      <c r="F52" s="42">
        <v>0</v>
      </c>
      <c r="G52" s="40"/>
      <c r="H52" s="42">
        <v>0</v>
      </c>
      <c r="I52" s="40"/>
    </row>
    <row r="53" spans="1:9" x14ac:dyDescent="0.35">
      <c r="A53" s="40"/>
      <c r="B53" s="41"/>
      <c r="C53" s="40"/>
      <c r="D53" s="42">
        <v>0</v>
      </c>
      <c r="E53" s="40"/>
      <c r="F53" s="42">
        <v>0</v>
      </c>
      <c r="G53" s="40"/>
      <c r="H53" s="42">
        <v>0</v>
      </c>
      <c r="I53" s="40"/>
    </row>
    <row r="54" spans="1:9" x14ac:dyDescent="0.35">
      <c r="A54" s="40"/>
      <c r="B54" s="41"/>
      <c r="C54" s="40"/>
      <c r="D54" s="42">
        <v>0</v>
      </c>
      <c r="E54" s="40"/>
      <c r="F54" s="42">
        <v>0</v>
      </c>
      <c r="G54" s="40"/>
      <c r="H54" s="42">
        <v>0</v>
      </c>
      <c r="I54" s="40"/>
    </row>
    <row r="55" spans="1:9" x14ac:dyDescent="0.35">
      <c r="A55" s="40"/>
      <c r="B55" s="41"/>
      <c r="C55" s="40"/>
      <c r="D55" s="42">
        <v>0</v>
      </c>
      <c r="E55" s="40"/>
      <c r="F55" s="42">
        <v>0</v>
      </c>
      <c r="G55" s="40"/>
      <c r="H55" s="42">
        <v>0</v>
      </c>
      <c r="I55" s="40"/>
    </row>
    <row r="56" spans="1:9" x14ac:dyDescent="0.35">
      <c r="A56" s="40"/>
      <c r="B56" s="41"/>
      <c r="C56" s="40"/>
      <c r="D56" s="42">
        <v>0</v>
      </c>
      <c r="E56" s="40"/>
      <c r="F56" s="42">
        <v>0</v>
      </c>
      <c r="G56" s="40"/>
      <c r="H56" s="42">
        <v>0</v>
      </c>
      <c r="I56" s="40"/>
    </row>
    <row r="57" spans="1:9" x14ac:dyDescent="0.35">
      <c r="A57" s="40"/>
      <c r="B57" s="41"/>
      <c r="C57" s="40"/>
      <c r="D57" s="42">
        <v>0</v>
      </c>
      <c r="E57" s="40"/>
      <c r="F57" s="42">
        <v>0</v>
      </c>
      <c r="G57" s="40"/>
      <c r="H57" s="42">
        <v>0</v>
      </c>
      <c r="I57" s="40"/>
    </row>
    <row r="58" spans="1:9" x14ac:dyDescent="0.35">
      <c r="A58" s="40"/>
      <c r="B58" s="41"/>
      <c r="C58" s="40"/>
      <c r="D58" s="42">
        <v>0</v>
      </c>
      <c r="E58" s="40"/>
      <c r="F58" s="42">
        <v>0</v>
      </c>
      <c r="G58" s="40"/>
      <c r="H58" s="42">
        <v>0</v>
      </c>
      <c r="I58" s="40"/>
    </row>
    <row r="59" spans="1:9" x14ac:dyDescent="0.35">
      <c r="A59" s="40"/>
      <c r="B59" s="41"/>
      <c r="C59" s="40"/>
      <c r="D59" s="42">
        <v>0</v>
      </c>
      <c r="E59" s="40"/>
      <c r="F59" s="42">
        <v>0</v>
      </c>
      <c r="G59" s="40"/>
      <c r="H59" s="42">
        <v>0</v>
      </c>
      <c r="I59" s="40"/>
    </row>
    <row r="60" spans="1:9" x14ac:dyDescent="0.35">
      <c r="A60" s="40"/>
      <c r="B60" s="41"/>
      <c r="C60" s="40"/>
      <c r="D60" s="42">
        <v>0</v>
      </c>
      <c r="E60" s="40"/>
      <c r="F60" s="42">
        <v>0</v>
      </c>
      <c r="G60" s="40"/>
      <c r="H60" s="42">
        <v>0</v>
      </c>
      <c r="I60" s="40"/>
    </row>
    <row r="61" spans="1:9" x14ac:dyDescent="0.35">
      <c r="A61" s="40"/>
      <c r="B61" s="41"/>
      <c r="C61" s="40"/>
      <c r="D61" s="42">
        <v>0</v>
      </c>
      <c r="E61" s="40"/>
      <c r="F61" s="42">
        <v>0</v>
      </c>
      <c r="G61" s="40"/>
      <c r="H61" s="42">
        <v>0</v>
      </c>
      <c r="I61" s="40"/>
    </row>
    <row r="62" spans="1:9" x14ac:dyDescent="0.35">
      <c r="A62" s="40"/>
      <c r="B62" s="41"/>
      <c r="C62" s="40"/>
      <c r="D62" s="42">
        <v>0</v>
      </c>
      <c r="E62" s="40"/>
      <c r="F62" s="42">
        <v>0</v>
      </c>
      <c r="G62" s="40"/>
      <c r="H62" s="42">
        <v>0</v>
      </c>
      <c r="I62" s="40"/>
    </row>
    <row r="63" spans="1:9" x14ac:dyDescent="0.35">
      <c r="A63" s="40"/>
      <c r="B63" s="41"/>
      <c r="C63" s="40"/>
      <c r="D63" s="42">
        <v>0</v>
      </c>
      <c r="E63" s="40"/>
      <c r="F63" s="42">
        <v>0</v>
      </c>
      <c r="G63" s="40"/>
      <c r="H63" s="42">
        <v>0</v>
      </c>
      <c r="I63" s="40"/>
    </row>
    <row r="64" spans="1:9" x14ac:dyDescent="0.35">
      <c r="A64" s="40"/>
      <c r="B64" s="41"/>
      <c r="C64" s="40"/>
      <c r="D64" s="42">
        <v>0</v>
      </c>
      <c r="E64" s="40"/>
      <c r="F64" s="42">
        <v>0</v>
      </c>
      <c r="G64" s="40"/>
      <c r="H64" s="42">
        <v>0</v>
      </c>
      <c r="I64" s="40"/>
    </row>
    <row r="65" spans="1:9" x14ac:dyDescent="0.35">
      <c r="A65" s="40"/>
      <c r="B65" s="41"/>
      <c r="C65" s="40"/>
      <c r="D65" s="42">
        <v>0</v>
      </c>
      <c r="E65" s="40"/>
      <c r="F65" s="42">
        <v>0</v>
      </c>
      <c r="G65" s="40"/>
      <c r="H65" s="42">
        <v>0</v>
      </c>
      <c r="I65" s="40"/>
    </row>
    <row r="66" spans="1:9" x14ac:dyDescent="0.35">
      <c r="A66" s="40"/>
      <c r="B66" s="41"/>
      <c r="C66" s="40"/>
      <c r="D66" s="42">
        <v>0</v>
      </c>
      <c r="E66" s="40"/>
      <c r="F66" s="42">
        <v>0</v>
      </c>
      <c r="G66" s="40"/>
      <c r="H66" s="42">
        <v>0</v>
      </c>
      <c r="I66" s="40"/>
    </row>
    <row r="67" spans="1:9" x14ac:dyDescent="0.35">
      <c r="A67" s="40"/>
      <c r="B67" s="41"/>
      <c r="C67" s="40"/>
      <c r="D67" s="42">
        <v>0</v>
      </c>
      <c r="E67" s="40"/>
      <c r="F67" s="42">
        <v>0</v>
      </c>
      <c r="G67" s="40"/>
      <c r="H67" s="42">
        <v>0</v>
      </c>
      <c r="I67" s="40"/>
    </row>
    <row r="68" spans="1:9" x14ac:dyDescent="0.35">
      <c r="A68" s="40"/>
      <c r="B68" s="41"/>
      <c r="C68" s="40"/>
      <c r="D68" s="42">
        <v>0</v>
      </c>
      <c r="E68" s="40"/>
      <c r="F68" s="42">
        <v>0</v>
      </c>
      <c r="G68" s="40"/>
      <c r="H68" s="42">
        <v>0</v>
      </c>
      <c r="I68" s="40"/>
    </row>
    <row r="69" spans="1:9" x14ac:dyDescent="0.35">
      <c r="A69" s="40"/>
      <c r="B69" s="41"/>
      <c r="C69" s="40"/>
      <c r="D69" s="42">
        <v>0</v>
      </c>
      <c r="E69" s="40"/>
      <c r="F69" s="42">
        <v>0</v>
      </c>
      <c r="G69" s="40"/>
      <c r="H69" s="42">
        <v>0</v>
      </c>
      <c r="I69" s="40"/>
    </row>
    <row r="70" spans="1:9" x14ac:dyDescent="0.35">
      <c r="A70" s="40"/>
      <c r="B70" s="41"/>
      <c r="C70" s="40"/>
      <c r="D70" s="42">
        <v>0</v>
      </c>
      <c r="E70" s="40"/>
      <c r="F70" s="42">
        <v>0</v>
      </c>
      <c r="G70" s="40"/>
      <c r="H70" s="42">
        <v>0</v>
      </c>
      <c r="I70" s="40"/>
    </row>
    <row r="71" spans="1:9" x14ac:dyDescent="0.35">
      <c r="A71" s="40"/>
      <c r="B71" s="41"/>
      <c r="C71" s="40"/>
      <c r="D71" s="42">
        <v>0</v>
      </c>
      <c r="E71" s="40"/>
      <c r="F71" s="42">
        <v>0</v>
      </c>
      <c r="G71" s="40"/>
      <c r="H71" s="42">
        <v>0</v>
      </c>
      <c r="I71" s="40"/>
    </row>
    <row r="72" spans="1:9" x14ac:dyDescent="0.35">
      <c r="A72" s="40"/>
      <c r="B72" s="41"/>
      <c r="C72" s="40"/>
      <c r="D72" s="42">
        <v>0</v>
      </c>
      <c r="E72" s="40"/>
      <c r="F72" s="42">
        <v>0</v>
      </c>
      <c r="G72" s="40"/>
      <c r="H72" s="42">
        <v>0</v>
      </c>
      <c r="I72" s="40"/>
    </row>
    <row r="73" spans="1:9" x14ac:dyDescent="0.35">
      <c r="A73" s="40"/>
      <c r="B73" s="41"/>
      <c r="C73" s="40"/>
      <c r="D73" s="42">
        <v>0</v>
      </c>
      <c r="E73" s="40"/>
      <c r="F73" s="42">
        <v>0</v>
      </c>
      <c r="G73" s="40"/>
      <c r="H73" s="42">
        <v>0</v>
      </c>
      <c r="I73" s="40"/>
    </row>
    <row r="74" spans="1:9" x14ac:dyDescent="0.35">
      <c r="A74" s="40"/>
      <c r="B74" s="41"/>
      <c r="C74" s="40"/>
      <c r="D74" s="42">
        <v>0</v>
      </c>
      <c r="E74" s="40"/>
      <c r="F74" s="42">
        <v>0</v>
      </c>
      <c r="G74" s="40"/>
      <c r="H74" s="42">
        <v>0</v>
      </c>
      <c r="I74" s="40"/>
    </row>
    <row r="75" spans="1:9" x14ac:dyDescent="0.35">
      <c r="A75" s="40"/>
      <c r="B75" s="41"/>
      <c r="C75" s="40"/>
      <c r="D75" s="42">
        <v>0</v>
      </c>
      <c r="E75" s="40"/>
      <c r="F75" s="42">
        <v>0</v>
      </c>
      <c r="G75" s="40"/>
      <c r="H75" s="42">
        <v>0</v>
      </c>
      <c r="I75" s="40"/>
    </row>
    <row r="76" spans="1:9" x14ac:dyDescent="0.35">
      <c r="A76" s="40"/>
      <c r="B76" s="41"/>
      <c r="C76" s="40"/>
      <c r="D76" s="42">
        <v>0</v>
      </c>
      <c r="E76" s="40"/>
      <c r="F76" s="42">
        <v>0</v>
      </c>
      <c r="G76" s="40"/>
      <c r="H76" s="42">
        <v>0</v>
      </c>
      <c r="I76" s="40"/>
    </row>
    <row r="77" spans="1:9" x14ac:dyDescent="0.35">
      <c r="A77" s="40"/>
      <c r="B77" s="41"/>
      <c r="C77" s="40"/>
      <c r="D77" s="42">
        <v>0</v>
      </c>
      <c r="E77" s="40"/>
      <c r="F77" s="42">
        <v>0</v>
      </c>
      <c r="G77" s="40"/>
      <c r="H77" s="42">
        <v>0</v>
      </c>
      <c r="I77" s="40"/>
    </row>
    <row r="78" spans="1:9" x14ac:dyDescent="0.35">
      <c r="A78" s="40"/>
      <c r="B78" s="41"/>
      <c r="C78" s="40"/>
      <c r="D78" s="42">
        <v>0</v>
      </c>
      <c r="E78" s="40"/>
      <c r="F78" s="42">
        <v>0</v>
      </c>
      <c r="G78" s="40"/>
      <c r="H78" s="42">
        <v>0</v>
      </c>
      <c r="I78" s="40"/>
    </row>
    <row r="79" spans="1:9" x14ac:dyDescent="0.35">
      <c r="A79" s="40"/>
      <c r="B79" s="41"/>
      <c r="C79" s="40"/>
      <c r="D79" s="42">
        <v>0</v>
      </c>
      <c r="E79" s="40"/>
      <c r="F79" s="42">
        <v>0</v>
      </c>
      <c r="G79" s="40"/>
      <c r="H79" s="42">
        <v>0</v>
      </c>
      <c r="I79" s="40"/>
    </row>
    <row r="80" spans="1:9" x14ac:dyDescent="0.35">
      <c r="A80" s="40"/>
      <c r="B80" s="41"/>
      <c r="C80" s="40"/>
      <c r="D80" s="42">
        <v>0</v>
      </c>
      <c r="E80" s="40"/>
      <c r="F80" s="42">
        <v>0</v>
      </c>
      <c r="G80" s="40"/>
      <c r="H80" s="42">
        <v>0</v>
      </c>
      <c r="I80" s="40"/>
    </row>
    <row r="81" spans="1:9" x14ac:dyDescent="0.35">
      <c r="A81" s="40"/>
      <c r="B81" s="41"/>
      <c r="C81" s="40"/>
      <c r="D81" s="42">
        <v>0</v>
      </c>
      <c r="E81" s="40"/>
      <c r="F81" s="42">
        <v>0</v>
      </c>
      <c r="G81" s="40"/>
      <c r="H81" s="42">
        <v>0</v>
      </c>
      <c r="I81" s="40"/>
    </row>
    <row r="82" spans="1:9" x14ac:dyDescent="0.35">
      <c r="A82" s="40"/>
      <c r="B82" s="41"/>
      <c r="C82" s="40"/>
      <c r="D82" s="42">
        <v>0</v>
      </c>
      <c r="E82" s="40"/>
      <c r="F82" s="42">
        <v>0</v>
      </c>
      <c r="G82" s="40"/>
      <c r="H82" s="42">
        <v>0</v>
      </c>
      <c r="I82" s="40"/>
    </row>
    <row r="83" spans="1:9" x14ac:dyDescent="0.35">
      <c r="A83" s="40"/>
      <c r="B83" s="41"/>
      <c r="C83" s="40"/>
      <c r="D83" s="42">
        <v>0</v>
      </c>
      <c r="E83" s="40"/>
      <c r="F83" s="42">
        <v>0</v>
      </c>
      <c r="G83" s="40"/>
      <c r="H83" s="42">
        <v>0</v>
      </c>
      <c r="I83" s="40"/>
    </row>
    <row r="84" spans="1:9" x14ac:dyDescent="0.35">
      <c r="A84" s="40"/>
      <c r="B84" s="41"/>
      <c r="C84" s="40"/>
      <c r="D84" s="42">
        <v>0</v>
      </c>
      <c r="E84" s="40"/>
      <c r="F84" s="42">
        <v>0</v>
      </c>
      <c r="G84" s="40"/>
      <c r="H84" s="42">
        <v>0</v>
      </c>
      <c r="I84" s="40"/>
    </row>
    <row r="85" spans="1:9" x14ac:dyDescent="0.35">
      <c r="A85" s="40"/>
      <c r="B85" s="41"/>
      <c r="C85" s="40"/>
      <c r="D85" s="42">
        <v>0</v>
      </c>
      <c r="E85" s="40"/>
      <c r="F85" s="42">
        <v>0</v>
      </c>
      <c r="G85" s="40"/>
      <c r="H85" s="42">
        <v>0</v>
      </c>
      <c r="I85" s="40"/>
    </row>
    <row r="86" spans="1:9" x14ac:dyDescent="0.35">
      <c r="A86" s="40"/>
      <c r="B86" s="41"/>
      <c r="C86" s="40"/>
      <c r="D86" s="42">
        <v>0</v>
      </c>
      <c r="E86" s="40"/>
      <c r="F86" s="42">
        <v>0</v>
      </c>
      <c r="G86" s="40"/>
      <c r="H86" s="42">
        <v>0</v>
      </c>
      <c r="I86" s="40"/>
    </row>
    <row r="87" spans="1:9" x14ac:dyDescent="0.35">
      <c r="A87" s="40"/>
      <c r="B87" s="41"/>
      <c r="C87" s="40"/>
      <c r="D87" s="42">
        <v>0</v>
      </c>
      <c r="E87" s="40"/>
      <c r="F87" s="42">
        <v>0</v>
      </c>
      <c r="G87" s="40"/>
      <c r="H87" s="42">
        <v>0</v>
      </c>
      <c r="I87" s="40"/>
    </row>
    <row r="88" spans="1:9" x14ac:dyDescent="0.35">
      <c r="A88" s="40"/>
      <c r="B88" s="41"/>
      <c r="C88" s="40"/>
      <c r="D88" s="42">
        <v>0</v>
      </c>
      <c r="E88" s="40"/>
      <c r="F88" s="42">
        <v>0</v>
      </c>
      <c r="G88" s="40"/>
      <c r="H88" s="42">
        <v>0</v>
      </c>
      <c r="I88" s="40"/>
    </row>
    <row r="89" spans="1:9" x14ac:dyDescent="0.35">
      <c r="A89" s="40"/>
      <c r="B89" s="41"/>
      <c r="C89" s="40"/>
      <c r="D89" s="42">
        <v>0</v>
      </c>
      <c r="E89" s="40"/>
      <c r="F89" s="42">
        <v>0</v>
      </c>
      <c r="G89" s="40"/>
      <c r="H89" s="42">
        <v>0</v>
      </c>
      <c r="I89" s="40"/>
    </row>
    <row r="90" spans="1:9" x14ac:dyDescent="0.35">
      <c r="A90" s="40"/>
      <c r="B90" s="41"/>
      <c r="C90" s="40"/>
      <c r="D90" s="42">
        <v>0</v>
      </c>
      <c r="E90" s="40"/>
      <c r="F90" s="42">
        <v>0</v>
      </c>
      <c r="G90" s="40"/>
      <c r="H90" s="42">
        <v>0</v>
      </c>
      <c r="I90" s="40"/>
    </row>
    <row r="91" spans="1:9" x14ac:dyDescent="0.35">
      <c r="A91" s="40"/>
      <c r="B91" s="41"/>
      <c r="C91" s="40"/>
      <c r="D91" s="42">
        <v>0</v>
      </c>
      <c r="E91" s="40"/>
      <c r="F91" s="42">
        <v>0</v>
      </c>
      <c r="G91" s="40"/>
      <c r="H91" s="42">
        <v>0</v>
      </c>
      <c r="I91" s="40"/>
    </row>
    <row r="92" spans="1:9" x14ac:dyDescent="0.35">
      <c r="A92" s="40"/>
      <c r="B92" s="41"/>
      <c r="C92" s="40"/>
      <c r="D92" s="42">
        <v>0</v>
      </c>
      <c r="E92" s="40"/>
      <c r="F92" s="42">
        <v>0</v>
      </c>
      <c r="G92" s="40"/>
      <c r="H92" s="42">
        <v>0</v>
      </c>
      <c r="I92" s="40"/>
    </row>
    <row r="93" spans="1:9" x14ac:dyDescent="0.35">
      <c r="A93" s="40"/>
      <c r="B93" s="41"/>
      <c r="C93" s="40"/>
      <c r="D93" s="42">
        <v>0</v>
      </c>
      <c r="E93" s="40"/>
      <c r="F93" s="42">
        <v>0</v>
      </c>
      <c r="G93" s="40"/>
      <c r="H93" s="42">
        <v>0</v>
      </c>
      <c r="I93" s="40"/>
    </row>
    <row r="94" spans="1:9" x14ac:dyDescent="0.35">
      <c r="A94" s="40"/>
      <c r="B94" s="41"/>
      <c r="C94" s="40"/>
      <c r="D94" s="42">
        <v>0</v>
      </c>
      <c r="E94" s="40"/>
      <c r="F94" s="42">
        <v>0</v>
      </c>
      <c r="G94" s="40"/>
      <c r="H94" s="42">
        <v>0</v>
      </c>
      <c r="I94" s="40"/>
    </row>
    <row r="95" spans="1:9" x14ac:dyDescent="0.35">
      <c r="A95" s="40"/>
      <c r="B95" s="41"/>
      <c r="C95" s="40"/>
      <c r="D95" s="42">
        <v>0</v>
      </c>
      <c r="E95" s="40"/>
      <c r="F95" s="42">
        <v>0</v>
      </c>
      <c r="G95" s="40"/>
      <c r="H95" s="42">
        <v>0</v>
      </c>
      <c r="I95" s="40"/>
    </row>
    <row r="96" spans="1:9" x14ac:dyDescent="0.35">
      <c r="A96" s="40"/>
      <c r="B96" s="41"/>
      <c r="C96" s="40"/>
      <c r="D96" s="42">
        <v>0</v>
      </c>
      <c r="E96" s="40"/>
      <c r="F96" s="42">
        <v>0</v>
      </c>
      <c r="G96" s="40"/>
      <c r="H96" s="42">
        <v>0</v>
      </c>
      <c r="I96" s="40"/>
    </row>
    <row r="97" spans="1:9" x14ac:dyDescent="0.35">
      <c r="A97" s="40"/>
      <c r="B97" s="41"/>
      <c r="C97" s="40"/>
      <c r="D97" s="42">
        <v>0</v>
      </c>
      <c r="E97" s="40"/>
      <c r="F97" s="42">
        <v>0</v>
      </c>
      <c r="G97" s="40"/>
      <c r="H97" s="42">
        <v>0</v>
      </c>
      <c r="I97" s="40"/>
    </row>
    <row r="98" spans="1:9" x14ac:dyDescent="0.35">
      <c r="A98" s="40"/>
      <c r="B98" s="41"/>
      <c r="C98" s="40"/>
      <c r="D98" s="42">
        <v>0</v>
      </c>
      <c r="E98" s="40"/>
      <c r="F98" s="42">
        <v>0</v>
      </c>
      <c r="G98" s="40"/>
      <c r="H98" s="42">
        <v>0</v>
      </c>
      <c r="I98" s="40"/>
    </row>
    <row r="99" spans="1:9" x14ac:dyDescent="0.35">
      <c r="A99" s="40"/>
      <c r="B99" s="41"/>
      <c r="C99" s="40"/>
      <c r="D99" s="42">
        <v>0</v>
      </c>
      <c r="E99" s="40"/>
      <c r="F99" s="42">
        <v>0</v>
      </c>
      <c r="G99" s="40"/>
      <c r="H99" s="42">
        <v>0</v>
      </c>
      <c r="I99" s="40"/>
    </row>
    <row r="100" spans="1:9" x14ac:dyDescent="0.35">
      <c r="A100" s="40"/>
      <c r="B100" s="41"/>
      <c r="C100" s="40"/>
      <c r="D100" s="42">
        <v>0</v>
      </c>
      <c r="E100" s="40"/>
      <c r="F100" s="42">
        <v>0</v>
      </c>
      <c r="G100" s="40"/>
      <c r="H100" s="42">
        <v>0</v>
      </c>
      <c r="I100" s="40"/>
    </row>
    <row r="101" spans="1:9" x14ac:dyDescent="0.35">
      <c r="A101" s="40"/>
      <c r="B101" s="41"/>
      <c r="C101" s="40"/>
      <c r="D101" s="42">
        <v>0</v>
      </c>
      <c r="E101" s="40"/>
      <c r="F101" s="42">
        <v>0</v>
      </c>
      <c r="G101" s="40"/>
      <c r="H101" s="42">
        <v>0</v>
      </c>
      <c r="I101" s="40"/>
    </row>
    <row r="102" spans="1:9" x14ac:dyDescent="0.35">
      <c r="A102" s="40"/>
      <c r="B102" s="41"/>
      <c r="C102" s="40"/>
      <c r="D102" s="42">
        <v>0</v>
      </c>
      <c r="E102" s="40"/>
      <c r="F102" s="42">
        <v>0</v>
      </c>
      <c r="G102" s="40"/>
      <c r="H102" s="42">
        <v>0</v>
      </c>
      <c r="I102" s="40"/>
    </row>
    <row r="103" spans="1:9" x14ac:dyDescent="0.35">
      <c r="A103" s="40"/>
      <c r="B103" s="41"/>
      <c r="C103" s="40"/>
      <c r="D103" s="42">
        <v>0</v>
      </c>
      <c r="E103" s="40"/>
      <c r="F103" s="42">
        <v>0</v>
      </c>
      <c r="G103" s="40"/>
      <c r="H103" s="42">
        <v>0</v>
      </c>
      <c r="I103" s="40"/>
    </row>
    <row r="104" spans="1:9" x14ac:dyDescent="0.35">
      <c r="A104" s="40"/>
      <c r="B104" s="41"/>
      <c r="C104" s="40"/>
      <c r="D104" s="42">
        <v>0</v>
      </c>
      <c r="E104" s="40"/>
      <c r="F104" s="42">
        <v>0</v>
      </c>
      <c r="G104" s="40"/>
      <c r="H104" s="42">
        <v>0</v>
      </c>
      <c r="I104" s="40"/>
    </row>
    <row r="105" spans="1:9" x14ac:dyDescent="0.35">
      <c r="A105" s="40"/>
      <c r="B105" s="41"/>
      <c r="C105" s="40"/>
      <c r="D105" s="42">
        <v>0</v>
      </c>
      <c r="E105" s="40"/>
      <c r="F105" s="42">
        <v>0</v>
      </c>
      <c r="G105" s="40"/>
      <c r="H105" s="42">
        <v>0</v>
      </c>
      <c r="I105" s="40"/>
    </row>
    <row r="106" spans="1:9" x14ac:dyDescent="0.35">
      <c r="A106" s="40"/>
      <c r="B106" s="41"/>
      <c r="C106" s="40"/>
      <c r="D106" s="42">
        <v>0</v>
      </c>
      <c r="E106" s="40"/>
      <c r="F106" s="42">
        <v>0</v>
      </c>
      <c r="G106" s="40"/>
      <c r="H106" s="42">
        <v>0</v>
      </c>
      <c r="I106" s="40"/>
    </row>
    <row r="107" spans="1:9" x14ac:dyDescent="0.35">
      <c r="A107" s="40"/>
      <c r="B107" s="41"/>
      <c r="C107" s="40"/>
      <c r="D107" s="42">
        <v>0</v>
      </c>
      <c r="E107" s="40"/>
      <c r="F107" s="42">
        <v>0</v>
      </c>
      <c r="G107" s="40"/>
      <c r="H107" s="42">
        <v>0</v>
      </c>
      <c r="I107" s="40"/>
    </row>
    <row r="108" spans="1:9" x14ac:dyDescent="0.35">
      <c r="A108" s="40"/>
      <c r="B108" s="41"/>
      <c r="C108" s="40"/>
      <c r="D108" s="42">
        <v>0</v>
      </c>
      <c r="E108" s="40"/>
      <c r="F108" s="42">
        <v>0</v>
      </c>
      <c r="G108" s="40"/>
      <c r="H108" s="42">
        <v>0</v>
      </c>
      <c r="I108" s="40"/>
    </row>
    <row r="109" spans="1:9" x14ac:dyDescent="0.35">
      <c r="A109" s="40"/>
      <c r="B109" s="41"/>
      <c r="C109" s="40"/>
      <c r="D109" s="42">
        <v>0</v>
      </c>
      <c r="E109" s="40"/>
      <c r="F109" s="42">
        <v>0</v>
      </c>
      <c r="G109" s="40"/>
      <c r="H109" s="42">
        <v>0</v>
      </c>
      <c r="I109" s="40"/>
    </row>
    <row r="110" spans="1:9" x14ac:dyDescent="0.35">
      <c r="A110" s="40"/>
      <c r="B110" s="41"/>
      <c r="C110" s="40"/>
      <c r="D110" s="42">
        <v>0</v>
      </c>
      <c r="E110" s="40"/>
      <c r="F110" s="42">
        <v>0</v>
      </c>
      <c r="G110" s="40"/>
      <c r="H110" s="42">
        <v>0</v>
      </c>
      <c r="I110" s="40"/>
    </row>
    <row r="111" spans="1:9" x14ac:dyDescent="0.35">
      <c r="A111" s="40"/>
      <c r="B111" s="41"/>
      <c r="C111" s="40"/>
      <c r="D111" s="42">
        <v>0</v>
      </c>
      <c r="E111" s="40"/>
      <c r="F111" s="42">
        <v>0</v>
      </c>
      <c r="G111" s="40"/>
      <c r="H111" s="42">
        <v>0</v>
      </c>
      <c r="I111" s="40"/>
    </row>
    <row r="112" spans="1:9" x14ac:dyDescent="0.35">
      <c r="A112" s="40"/>
      <c r="B112" s="41"/>
      <c r="C112" s="40"/>
      <c r="D112" s="42">
        <v>0</v>
      </c>
      <c r="E112" s="40"/>
      <c r="F112" s="42">
        <v>0</v>
      </c>
      <c r="G112" s="40"/>
      <c r="H112" s="42">
        <v>0</v>
      </c>
      <c r="I112" s="40"/>
    </row>
    <row r="113" spans="1:9" x14ac:dyDescent="0.35">
      <c r="A113" s="40"/>
      <c r="B113" s="41"/>
      <c r="C113" s="40"/>
      <c r="D113" s="42">
        <v>0</v>
      </c>
      <c r="E113" s="40"/>
      <c r="F113" s="42">
        <v>0</v>
      </c>
      <c r="G113" s="40"/>
      <c r="H113" s="42">
        <v>0</v>
      </c>
      <c r="I113" s="40"/>
    </row>
    <row r="114" spans="1:9" x14ac:dyDescent="0.35">
      <c r="A114" s="40"/>
      <c r="B114" s="41"/>
      <c r="C114" s="40"/>
      <c r="D114" s="42">
        <v>0</v>
      </c>
      <c r="E114" s="40"/>
      <c r="F114" s="42">
        <v>0</v>
      </c>
      <c r="G114" s="40"/>
      <c r="H114" s="42">
        <v>0</v>
      </c>
      <c r="I114" s="40"/>
    </row>
    <row r="115" spans="1:9" x14ac:dyDescent="0.35">
      <c r="A115" s="40"/>
      <c r="B115" s="41"/>
      <c r="C115" s="40"/>
      <c r="D115" s="42">
        <v>0</v>
      </c>
      <c r="E115" s="40"/>
      <c r="F115" s="42">
        <v>0</v>
      </c>
      <c r="G115" s="40"/>
      <c r="H115" s="42">
        <v>0</v>
      </c>
      <c r="I115" s="40"/>
    </row>
    <row r="116" spans="1:9" x14ac:dyDescent="0.35">
      <c r="A116" s="40"/>
      <c r="B116" s="41"/>
      <c r="C116" s="40"/>
      <c r="D116" s="42">
        <v>0</v>
      </c>
      <c r="E116" s="40"/>
      <c r="F116" s="42">
        <v>0</v>
      </c>
      <c r="G116" s="40"/>
      <c r="H116" s="42">
        <v>0</v>
      </c>
      <c r="I116" s="40"/>
    </row>
    <row r="117" spans="1:9" x14ac:dyDescent="0.35">
      <c r="A117" s="40"/>
      <c r="B117" s="41"/>
      <c r="C117" s="40"/>
      <c r="D117" s="42">
        <v>0</v>
      </c>
      <c r="E117" s="40"/>
      <c r="F117" s="42">
        <v>0</v>
      </c>
      <c r="G117" s="40"/>
      <c r="H117" s="42">
        <v>0</v>
      </c>
      <c r="I117" s="40"/>
    </row>
    <row r="118" spans="1:9" x14ac:dyDescent="0.35">
      <c r="A118" s="40"/>
      <c r="B118" s="41"/>
      <c r="C118" s="40"/>
      <c r="D118" s="42">
        <v>0</v>
      </c>
      <c r="E118" s="40"/>
      <c r="F118" s="42">
        <v>0</v>
      </c>
      <c r="G118" s="40"/>
      <c r="H118" s="42">
        <v>0</v>
      </c>
      <c r="I118" s="40"/>
    </row>
    <row r="119" spans="1:9" x14ac:dyDescent="0.35">
      <c r="A119" s="40"/>
      <c r="B119" s="41"/>
      <c r="C119" s="40"/>
      <c r="D119" s="42">
        <v>0</v>
      </c>
      <c r="E119" s="40"/>
      <c r="F119" s="42">
        <v>0</v>
      </c>
      <c r="G119" s="40"/>
      <c r="H119" s="42">
        <v>0</v>
      </c>
      <c r="I119" s="40"/>
    </row>
    <row r="120" spans="1:9" x14ac:dyDescent="0.35">
      <c r="A120" s="40"/>
      <c r="B120" s="41"/>
      <c r="C120" s="40"/>
      <c r="D120" s="42">
        <v>0</v>
      </c>
      <c r="E120" s="40"/>
      <c r="F120" s="42">
        <v>0</v>
      </c>
      <c r="G120" s="40"/>
      <c r="H120" s="42">
        <v>0</v>
      </c>
      <c r="I120" s="40"/>
    </row>
    <row r="121" spans="1:9" x14ac:dyDescent="0.35">
      <c r="A121" s="40"/>
      <c r="B121" s="41"/>
      <c r="C121" s="40"/>
      <c r="D121" s="42">
        <v>0</v>
      </c>
      <c r="E121" s="40"/>
      <c r="F121" s="42">
        <v>0</v>
      </c>
      <c r="G121" s="40"/>
      <c r="H121" s="42">
        <v>0</v>
      </c>
      <c r="I121" s="40"/>
    </row>
    <row r="122" spans="1:9" x14ac:dyDescent="0.35">
      <c r="A122" s="40"/>
      <c r="B122" s="41"/>
      <c r="C122" s="40"/>
      <c r="D122" s="42">
        <v>0</v>
      </c>
      <c r="E122" s="40"/>
      <c r="F122" s="42">
        <v>0</v>
      </c>
      <c r="G122" s="40"/>
      <c r="H122" s="42">
        <v>0</v>
      </c>
      <c r="I122" s="40"/>
    </row>
    <row r="123" spans="1:9" x14ac:dyDescent="0.35">
      <c r="A123" s="40"/>
      <c r="B123" s="41"/>
      <c r="C123" s="40"/>
      <c r="D123" s="42">
        <v>0</v>
      </c>
      <c r="E123" s="40"/>
      <c r="F123" s="42">
        <v>0</v>
      </c>
      <c r="G123" s="40"/>
      <c r="H123" s="42">
        <v>0</v>
      </c>
      <c r="I123" s="40"/>
    </row>
    <row r="124" spans="1:9" x14ac:dyDescent="0.35">
      <c r="A124" s="40"/>
      <c r="B124" s="41"/>
      <c r="C124" s="40"/>
      <c r="D124" s="42">
        <v>0</v>
      </c>
      <c r="E124" s="40"/>
      <c r="F124" s="42">
        <v>0</v>
      </c>
      <c r="G124" s="40"/>
      <c r="H124" s="42">
        <v>0</v>
      </c>
      <c r="I124" s="40"/>
    </row>
    <row r="125" spans="1:9" x14ac:dyDescent="0.35">
      <c r="A125" s="40"/>
      <c r="B125" s="41"/>
      <c r="C125" s="40"/>
      <c r="D125" s="42">
        <v>0</v>
      </c>
      <c r="E125" s="40"/>
      <c r="F125" s="42">
        <v>0</v>
      </c>
      <c r="G125" s="40"/>
      <c r="H125" s="42">
        <v>0</v>
      </c>
      <c r="I125" s="40"/>
    </row>
    <row r="126" spans="1:9" x14ac:dyDescent="0.35">
      <c r="A126" s="40"/>
      <c r="B126" s="41"/>
      <c r="C126" s="40"/>
      <c r="D126" s="42">
        <v>0</v>
      </c>
      <c r="E126" s="40"/>
      <c r="F126" s="42">
        <v>0</v>
      </c>
      <c r="G126" s="40"/>
      <c r="H126" s="42">
        <v>0</v>
      </c>
      <c r="I126" s="40"/>
    </row>
    <row r="127" spans="1:9" x14ac:dyDescent="0.35">
      <c r="A127" s="40"/>
      <c r="B127" s="41"/>
      <c r="C127" s="40"/>
      <c r="D127" s="42">
        <v>0</v>
      </c>
      <c r="E127" s="40"/>
      <c r="F127" s="42">
        <v>0</v>
      </c>
      <c r="G127" s="40"/>
      <c r="H127" s="42">
        <v>0</v>
      </c>
      <c r="I127" s="40"/>
    </row>
    <row r="128" spans="1:9" x14ac:dyDescent="0.35">
      <c r="A128" s="40"/>
      <c r="B128" s="41"/>
      <c r="C128" s="40"/>
      <c r="D128" s="42">
        <v>0</v>
      </c>
      <c r="E128" s="40"/>
      <c r="F128" s="42">
        <v>0</v>
      </c>
      <c r="G128" s="40"/>
      <c r="H128" s="42">
        <v>0</v>
      </c>
      <c r="I128" s="40"/>
    </row>
    <row r="129" spans="1:9" x14ac:dyDescent="0.35">
      <c r="A129" s="40"/>
      <c r="B129" s="41"/>
      <c r="C129" s="40"/>
      <c r="D129" s="42">
        <v>0</v>
      </c>
      <c r="E129" s="40"/>
      <c r="F129" s="42">
        <v>0</v>
      </c>
      <c r="G129" s="40"/>
      <c r="H129" s="42">
        <v>0</v>
      </c>
      <c r="I129" s="40"/>
    </row>
    <row r="130" spans="1:9" x14ac:dyDescent="0.35">
      <c r="A130" s="40"/>
      <c r="B130" s="41"/>
      <c r="C130" s="40"/>
      <c r="D130" s="42">
        <v>0</v>
      </c>
      <c r="E130" s="40"/>
      <c r="F130" s="42">
        <v>0</v>
      </c>
      <c r="G130" s="40"/>
      <c r="H130" s="42">
        <v>0</v>
      </c>
      <c r="I130" s="40"/>
    </row>
    <row r="131" spans="1:9" x14ac:dyDescent="0.35">
      <c r="A131" s="40"/>
      <c r="B131" s="41"/>
      <c r="C131" s="40"/>
      <c r="D131" s="42">
        <v>0</v>
      </c>
      <c r="E131" s="40"/>
      <c r="F131" s="42">
        <v>0</v>
      </c>
      <c r="G131" s="40"/>
      <c r="H131" s="42">
        <v>0</v>
      </c>
      <c r="I131" s="40"/>
    </row>
    <row r="132" spans="1:9" x14ac:dyDescent="0.35">
      <c r="A132" s="40"/>
      <c r="B132" s="41"/>
      <c r="C132" s="40"/>
      <c r="D132" s="42">
        <v>0</v>
      </c>
      <c r="E132" s="40"/>
      <c r="F132" s="42">
        <v>0</v>
      </c>
      <c r="G132" s="40"/>
      <c r="H132" s="42">
        <v>0</v>
      </c>
      <c r="I132" s="40"/>
    </row>
    <row r="133" spans="1:9" x14ac:dyDescent="0.35">
      <c r="A133" s="40"/>
      <c r="B133" s="41"/>
      <c r="C133" s="40"/>
      <c r="D133" s="42">
        <v>0</v>
      </c>
      <c r="E133" s="40"/>
      <c r="F133" s="42">
        <v>0</v>
      </c>
      <c r="G133" s="40"/>
      <c r="H133" s="42">
        <v>0</v>
      </c>
      <c r="I133" s="40"/>
    </row>
    <row r="134" spans="1:9" x14ac:dyDescent="0.35">
      <c r="A134" s="40"/>
      <c r="B134" s="41"/>
      <c r="C134" s="40"/>
      <c r="D134" s="42">
        <v>0</v>
      </c>
      <c r="E134" s="40"/>
      <c r="F134" s="42">
        <v>0</v>
      </c>
      <c r="G134" s="40"/>
      <c r="H134" s="42">
        <v>0</v>
      </c>
      <c r="I134" s="40"/>
    </row>
    <row r="135" spans="1:9" x14ac:dyDescent="0.35">
      <c r="A135" s="40"/>
      <c r="B135" s="41"/>
      <c r="C135" s="40"/>
      <c r="D135" s="42">
        <v>0</v>
      </c>
      <c r="E135" s="40"/>
      <c r="F135" s="42">
        <v>0</v>
      </c>
      <c r="G135" s="40"/>
      <c r="H135" s="42">
        <v>0</v>
      </c>
      <c r="I135" s="40"/>
    </row>
    <row r="136" spans="1:9" x14ac:dyDescent="0.35">
      <c r="A136" s="40"/>
      <c r="B136" s="41"/>
      <c r="C136" s="40"/>
      <c r="D136" s="42">
        <v>0</v>
      </c>
      <c r="E136" s="40"/>
      <c r="F136" s="42">
        <v>0</v>
      </c>
      <c r="G136" s="40"/>
      <c r="H136" s="42">
        <v>0</v>
      </c>
      <c r="I136" s="40"/>
    </row>
    <row r="137" spans="1:9" x14ac:dyDescent="0.35">
      <c r="A137" s="40"/>
      <c r="B137" s="41"/>
      <c r="C137" s="40"/>
      <c r="D137" s="42">
        <v>0</v>
      </c>
      <c r="E137" s="40"/>
      <c r="F137" s="42">
        <v>0</v>
      </c>
      <c r="G137" s="40"/>
      <c r="H137" s="42">
        <v>0</v>
      </c>
      <c r="I137" s="40"/>
    </row>
    <row r="138" spans="1:9" x14ac:dyDescent="0.35">
      <c r="A138" s="40"/>
      <c r="B138" s="41"/>
      <c r="C138" s="40"/>
      <c r="D138" s="42">
        <v>0</v>
      </c>
      <c r="E138" s="40"/>
      <c r="F138" s="42">
        <v>0</v>
      </c>
      <c r="G138" s="40"/>
      <c r="H138" s="42">
        <v>0</v>
      </c>
      <c r="I138" s="40"/>
    </row>
    <row r="139" spans="1:9" x14ac:dyDescent="0.35">
      <c r="A139" s="40"/>
      <c r="B139" s="41"/>
      <c r="C139" s="40"/>
      <c r="D139" s="42">
        <v>0</v>
      </c>
      <c r="E139" s="40"/>
      <c r="F139" s="42">
        <v>0</v>
      </c>
      <c r="G139" s="40"/>
      <c r="H139" s="42">
        <v>0</v>
      </c>
      <c r="I139" s="40"/>
    </row>
    <row r="140" spans="1:9" x14ac:dyDescent="0.35">
      <c r="A140" s="40"/>
      <c r="B140" s="41"/>
      <c r="C140" s="40"/>
      <c r="D140" s="42">
        <v>0</v>
      </c>
      <c r="E140" s="40"/>
      <c r="F140" s="42">
        <v>0</v>
      </c>
      <c r="G140" s="40"/>
      <c r="H140" s="42">
        <v>0</v>
      </c>
      <c r="I140" s="40"/>
    </row>
    <row r="141" spans="1:9" x14ac:dyDescent="0.35">
      <c r="A141" s="40"/>
      <c r="B141" s="41"/>
      <c r="C141" s="40"/>
      <c r="D141" s="42">
        <v>0</v>
      </c>
      <c r="E141" s="40"/>
      <c r="F141" s="42">
        <v>0</v>
      </c>
      <c r="G141" s="40"/>
      <c r="H141" s="42">
        <v>0</v>
      </c>
      <c r="I141" s="40"/>
    </row>
    <row r="142" spans="1:9" x14ac:dyDescent="0.35">
      <c r="A142" s="40"/>
      <c r="B142" s="41"/>
      <c r="C142" s="40"/>
      <c r="D142" s="42">
        <v>0</v>
      </c>
      <c r="E142" s="40"/>
      <c r="F142" s="42">
        <v>0</v>
      </c>
      <c r="G142" s="40"/>
      <c r="H142" s="42">
        <v>0</v>
      </c>
      <c r="I142" s="40"/>
    </row>
    <row r="143" spans="1:9" x14ac:dyDescent="0.35">
      <c r="A143" s="40"/>
      <c r="B143" s="41"/>
      <c r="C143" s="40"/>
      <c r="D143" s="42">
        <v>0</v>
      </c>
      <c r="E143" s="40"/>
      <c r="F143" s="42">
        <v>0</v>
      </c>
      <c r="G143" s="40"/>
      <c r="H143" s="42">
        <v>0</v>
      </c>
      <c r="I143" s="40"/>
    </row>
    <row r="144" spans="1:9" x14ac:dyDescent="0.35">
      <c r="A144" s="40"/>
      <c r="B144" s="41"/>
      <c r="C144" s="40"/>
      <c r="D144" s="42">
        <v>0</v>
      </c>
      <c r="E144" s="40"/>
      <c r="F144" s="42">
        <v>0</v>
      </c>
      <c r="G144" s="40"/>
      <c r="H144" s="42">
        <v>0</v>
      </c>
      <c r="I144" s="40"/>
    </row>
    <row r="145" spans="1:9" x14ac:dyDescent="0.35">
      <c r="A145" s="40"/>
      <c r="B145" s="41"/>
      <c r="C145" s="40"/>
      <c r="D145" s="42">
        <v>0</v>
      </c>
      <c r="E145" s="40"/>
      <c r="F145" s="42">
        <v>0</v>
      </c>
      <c r="G145" s="40"/>
      <c r="H145" s="42">
        <v>0</v>
      </c>
      <c r="I145" s="40"/>
    </row>
    <row r="146" spans="1:9" x14ac:dyDescent="0.35">
      <c r="A146" s="40"/>
      <c r="B146" s="41"/>
      <c r="C146" s="40"/>
      <c r="D146" s="42">
        <v>0</v>
      </c>
      <c r="E146" s="40"/>
      <c r="F146" s="42">
        <v>0</v>
      </c>
      <c r="G146" s="40"/>
      <c r="H146" s="42">
        <v>0</v>
      </c>
      <c r="I146" s="40"/>
    </row>
    <row r="147" spans="1:9" x14ac:dyDescent="0.35">
      <c r="A147" s="40"/>
      <c r="B147" s="41"/>
      <c r="C147" s="40"/>
      <c r="D147" s="42">
        <v>0</v>
      </c>
      <c r="E147" s="40"/>
      <c r="F147" s="42">
        <v>0</v>
      </c>
      <c r="G147" s="40"/>
      <c r="H147" s="42">
        <v>0</v>
      </c>
      <c r="I147" s="40"/>
    </row>
    <row r="148" spans="1:9" x14ac:dyDescent="0.35">
      <c r="A148" s="40"/>
      <c r="B148" s="41"/>
      <c r="C148" s="40"/>
      <c r="D148" s="42">
        <v>0</v>
      </c>
      <c r="E148" s="40"/>
      <c r="F148" s="42">
        <v>0</v>
      </c>
      <c r="G148" s="40"/>
      <c r="H148" s="42">
        <v>0</v>
      </c>
      <c r="I148" s="40"/>
    </row>
    <row r="149" spans="1:9" x14ac:dyDescent="0.35">
      <c r="A149" s="40"/>
      <c r="B149" s="41"/>
      <c r="C149" s="40"/>
      <c r="D149" s="42">
        <v>0</v>
      </c>
      <c r="E149" s="40"/>
      <c r="F149" s="42">
        <v>0</v>
      </c>
      <c r="G149" s="40"/>
      <c r="H149" s="42">
        <v>0</v>
      </c>
      <c r="I149" s="40"/>
    </row>
    <row r="150" spans="1:9" x14ac:dyDescent="0.35">
      <c r="A150" s="40"/>
      <c r="B150" s="41"/>
      <c r="C150" s="40"/>
      <c r="D150" s="42">
        <v>0</v>
      </c>
      <c r="E150" s="40"/>
      <c r="F150" s="42">
        <v>0</v>
      </c>
      <c r="G150" s="40"/>
      <c r="H150" s="42">
        <v>0</v>
      </c>
      <c r="I150" s="40"/>
    </row>
    <row r="151" spans="1:9" x14ac:dyDescent="0.35">
      <c r="A151" s="40"/>
      <c r="B151" s="41"/>
      <c r="C151" s="40"/>
      <c r="D151" s="42">
        <v>0</v>
      </c>
      <c r="E151" s="40"/>
      <c r="F151" s="42">
        <v>0</v>
      </c>
      <c r="G151" s="40"/>
      <c r="H151" s="42">
        <v>0</v>
      </c>
      <c r="I151" s="40"/>
    </row>
    <row r="152" spans="1:9" x14ac:dyDescent="0.35">
      <c r="A152" s="40"/>
      <c r="B152" s="41"/>
      <c r="C152" s="40"/>
      <c r="D152" s="42">
        <v>0</v>
      </c>
      <c r="E152" s="40"/>
      <c r="F152" s="42">
        <v>0</v>
      </c>
      <c r="G152" s="40"/>
      <c r="H152" s="42">
        <v>0</v>
      </c>
      <c r="I152" s="40"/>
    </row>
    <row r="153" spans="1:9" x14ac:dyDescent="0.35">
      <c r="A153" s="40"/>
      <c r="B153" s="41"/>
      <c r="C153" s="40"/>
      <c r="D153" s="42">
        <v>0</v>
      </c>
      <c r="E153" s="40"/>
      <c r="F153" s="42">
        <v>0</v>
      </c>
      <c r="G153" s="40"/>
      <c r="H153" s="42">
        <v>0</v>
      </c>
      <c r="I153" s="40"/>
    </row>
    <row r="154" spans="1:9" x14ac:dyDescent="0.35">
      <c r="A154" s="40"/>
      <c r="B154" s="41"/>
      <c r="C154" s="40"/>
      <c r="D154" s="42">
        <v>0</v>
      </c>
      <c r="E154" s="40"/>
      <c r="F154" s="42">
        <v>0</v>
      </c>
      <c r="G154" s="40"/>
      <c r="H154" s="42">
        <v>0</v>
      </c>
      <c r="I154" s="40"/>
    </row>
    <row r="155" spans="1:9" x14ac:dyDescent="0.35">
      <c r="A155" s="40"/>
      <c r="B155" s="41"/>
      <c r="C155" s="40"/>
      <c r="D155" s="42">
        <v>0</v>
      </c>
      <c r="E155" s="40"/>
      <c r="F155" s="42">
        <v>0</v>
      </c>
      <c r="G155" s="40"/>
      <c r="H155" s="42">
        <v>0</v>
      </c>
      <c r="I155" s="40"/>
    </row>
    <row r="156" spans="1:9" x14ac:dyDescent="0.35">
      <c r="A156" s="40"/>
      <c r="B156" s="41"/>
      <c r="C156" s="40"/>
      <c r="D156" s="42">
        <v>0</v>
      </c>
      <c r="E156" s="40"/>
      <c r="F156" s="42">
        <v>0</v>
      </c>
      <c r="G156" s="40"/>
      <c r="H156" s="42">
        <v>0</v>
      </c>
      <c r="I156" s="40"/>
    </row>
    <row r="157" spans="1:9" x14ac:dyDescent="0.35">
      <c r="A157" s="40"/>
      <c r="B157" s="41"/>
      <c r="C157" s="40"/>
      <c r="D157" s="42">
        <v>0</v>
      </c>
      <c r="E157" s="40"/>
      <c r="F157" s="42">
        <v>0</v>
      </c>
      <c r="G157" s="40"/>
      <c r="H157" s="42">
        <v>0</v>
      </c>
      <c r="I157" s="40"/>
    </row>
    <row r="158" spans="1:9" x14ac:dyDescent="0.35">
      <c r="A158" s="40"/>
      <c r="B158" s="41"/>
      <c r="C158" s="40"/>
      <c r="D158" s="42">
        <v>0</v>
      </c>
      <c r="E158" s="40"/>
      <c r="F158" s="42">
        <v>0</v>
      </c>
      <c r="G158" s="40"/>
      <c r="H158" s="42">
        <v>0</v>
      </c>
      <c r="I158" s="40"/>
    </row>
    <row r="159" spans="1:9" x14ac:dyDescent="0.35">
      <c r="A159" s="40"/>
      <c r="B159" s="41"/>
      <c r="C159" s="40"/>
      <c r="D159" s="42">
        <v>0</v>
      </c>
      <c r="E159" s="40"/>
      <c r="F159" s="42">
        <v>0</v>
      </c>
      <c r="G159" s="40"/>
      <c r="H159" s="42">
        <v>0</v>
      </c>
      <c r="I159" s="40"/>
    </row>
    <row r="160" spans="1:9" x14ac:dyDescent="0.35">
      <c r="A160" s="40"/>
      <c r="B160" s="41"/>
      <c r="C160" s="40"/>
      <c r="D160" s="42">
        <v>0</v>
      </c>
      <c r="E160" s="40"/>
      <c r="F160" s="42">
        <v>0</v>
      </c>
      <c r="G160" s="40"/>
      <c r="H160" s="42">
        <v>0</v>
      </c>
      <c r="I160" s="40"/>
    </row>
    <row r="161" spans="1:9" x14ac:dyDescent="0.35">
      <c r="A161" s="40"/>
      <c r="B161" s="41"/>
      <c r="C161" s="40"/>
      <c r="D161" s="42">
        <v>0</v>
      </c>
      <c r="E161" s="40"/>
      <c r="F161" s="42">
        <v>0</v>
      </c>
      <c r="G161" s="40"/>
      <c r="H161" s="42">
        <v>0</v>
      </c>
      <c r="I161" s="40"/>
    </row>
    <row r="162" spans="1:9" x14ac:dyDescent="0.35">
      <c r="A162" s="40"/>
      <c r="B162" s="41"/>
      <c r="C162" s="40"/>
      <c r="D162" s="42">
        <v>0</v>
      </c>
      <c r="E162" s="40"/>
      <c r="F162" s="42">
        <v>0</v>
      </c>
      <c r="G162" s="40"/>
      <c r="H162" s="42">
        <v>0</v>
      </c>
      <c r="I162" s="40"/>
    </row>
    <row r="163" spans="1:9" x14ac:dyDescent="0.35">
      <c r="A163" s="40"/>
      <c r="B163" s="41"/>
      <c r="C163" s="40"/>
      <c r="D163" s="42">
        <v>0</v>
      </c>
      <c r="E163" s="40"/>
      <c r="F163" s="42">
        <v>0</v>
      </c>
      <c r="G163" s="40"/>
      <c r="H163" s="42">
        <v>0</v>
      </c>
      <c r="I163" s="40"/>
    </row>
    <row r="164" spans="1:9" x14ac:dyDescent="0.35">
      <c r="A164" s="40"/>
      <c r="B164" s="41"/>
      <c r="C164" s="40"/>
      <c r="D164" s="42">
        <v>0</v>
      </c>
      <c r="E164" s="40"/>
      <c r="F164" s="42">
        <v>0</v>
      </c>
      <c r="G164" s="40"/>
      <c r="H164" s="42">
        <v>0</v>
      </c>
      <c r="I164" s="40"/>
    </row>
    <row r="165" spans="1:9" x14ac:dyDescent="0.35">
      <c r="A165" s="40"/>
      <c r="B165" s="41"/>
      <c r="C165" s="40"/>
      <c r="D165" s="42">
        <v>0</v>
      </c>
      <c r="E165" s="40"/>
      <c r="F165" s="42">
        <v>0</v>
      </c>
      <c r="G165" s="40"/>
      <c r="H165" s="42">
        <v>0</v>
      </c>
      <c r="I165" s="40"/>
    </row>
    <row r="166" spans="1:9" x14ac:dyDescent="0.35">
      <c r="A166" s="40"/>
      <c r="B166" s="41"/>
      <c r="C166" s="40"/>
      <c r="D166" s="42">
        <v>0</v>
      </c>
      <c r="E166" s="40"/>
      <c r="F166" s="42">
        <v>0</v>
      </c>
      <c r="G166" s="40"/>
      <c r="H166" s="42">
        <v>0</v>
      </c>
      <c r="I166" s="40"/>
    </row>
    <row r="167" spans="1:9" x14ac:dyDescent="0.35">
      <c r="A167" s="40"/>
      <c r="B167" s="41"/>
      <c r="C167" s="40"/>
      <c r="D167" s="42">
        <v>0</v>
      </c>
      <c r="E167" s="40"/>
      <c r="F167" s="42">
        <v>0</v>
      </c>
      <c r="G167" s="40"/>
      <c r="H167" s="42">
        <v>0</v>
      </c>
      <c r="I167" s="40"/>
    </row>
    <row r="168" spans="1:9" x14ac:dyDescent="0.35">
      <c r="A168" s="40"/>
      <c r="B168" s="41"/>
      <c r="C168" s="40"/>
      <c r="D168" s="42">
        <v>0</v>
      </c>
      <c r="E168" s="40"/>
      <c r="F168" s="42">
        <v>0</v>
      </c>
      <c r="G168" s="40"/>
      <c r="H168" s="42">
        <v>0</v>
      </c>
      <c r="I168" s="40"/>
    </row>
    <row r="169" spans="1:9" x14ac:dyDescent="0.35">
      <c r="A169" s="40"/>
      <c r="B169" s="41"/>
      <c r="C169" s="40"/>
      <c r="D169" s="42">
        <v>0</v>
      </c>
      <c r="E169" s="40"/>
      <c r="F169" s="42">
        <v>0</v>
      </c>
      <c r="G169" s="40"/>
      <c r="H169" s="42">
        <v>0</v>
      </c>
      <c r="I169" s="40"/>
    </row>
    <row r="170" spans="1:9" x14ac:dyDescent="0.35">
      <c r="A170" s="40"/>
      <c r="B170" s="41"/>
      <c r="C170" s="40"/>
      <c r="D170" s="42">
        <v>0</v>
      </c>
      <c r="E170" s="40"/>
      <c r="F170" s="42">
        <v>0</v>
      </c>
      <c r="G170" s="40"/>
      <c r="H170" s="42">
        <v>0</v>
      </c>
      <c r="I170" s="40"/>
    </row>
    <row r="171" spans="1:9" x14ac:dyDescent="0.35">
      <c r="A171" s="40"/>
      <c r="B171" s="41"/>
      <c r="C171" s="40"/>
      <c r="D171" s="42">
        <v>0</v>
      </c>
      <c r="E171" s="40"/>
      <c r="F171" s="42">
        <v>0</v>
      </c>
      <c r="G171" s="40"/>
      <c r="H171" s="42">
        <v>0</v>
      </c>
      <c r="I171" s="40"/>
    </row>
    <row r="172" spans="1:9" x14ac:dyDescent="0.35">
      <c r="A172" s="40"/>
      <c r="B172" s="41"/>
      <c r="C172" s="40"/>
      <c r="D172" s="42">
        <v>0</v>
      </c>
      <c r="E172" s="40"/>
      <c r="F172" s="42">
        <v>0</v>
      </c>
      <c r="G172" s="40"/>
      <c r="H172" s="42">
        <v>0</v>
      </c>
      <c r="I172" s="40"/>
    </row>
    <row r="173" spans="1:9" x14ac:dyDescent="0.35">
      <c r="A173" s="40"/>
      <c r="B173" s="41"/>
      <c r="C173" s="40"/>
      <c r="D173" s="42">
        <v>0</v>
      </c>
      <c r="E173" s="40"/>
      <c r="F173" s="42">
        <v>0</v>
      </c>
      <c r="G173" s="40"/>
      <c r="H173" s="42">
        <v>0</v>
      </c>
      <c r="I173" s="40"/>
    </row>
    <row r="174" spans="1:9" x14ac:dyDescent="0.35">
      <c r="A174" s="40"/>
      <c r="B174" s="41"/>
      <c r="C174" s="40"/>
      <c r="D174" s="42">
        <v>0</v>
      </c>
      <c r="E174" s="40"/>
      <c r="F174" s="42">
        <v>0</v>
      </c>
      <c r="G174" s="40"/>
      <c r="H174" s="42">
        <v>0</v>
      </c>
      <c r="I174" s="40"/>
    </row>
    <row r="175" spans="1:9" x14ac:dyDescent="0.35">
      <c r="A175" s="40"/>
      <c r="B175" s="41"/>
      <c r="C175" s="40"/>
      <c r="D175" s="42">
        <v>0</v>
      </c>
      <c r="E175" s="40"/>
      <c r="F175" s="42">
        <v>0</v>
      </c>
      <c r="G175" s="40"/>
      <c r="H175" s="42">
        <v>0</v>
      </c>
      <c r="I175" s="40"/>
    </row>
    <row r="176" spans="1:9" x14ac:dyDescent="0.35">
      <c r="A176" s="40"/>
      <c r="B176" s="41"/>
      <c r="C176" s="40"/>
      <c r="D176" s="42">
        <v>0</v>
      </c>
      <c r="E176" s="40"/>
      <c r="F176" s="42">
        <v>0</v>
      </c>
      <c r="G176" s="40"/>
      <c r="H176" s="42">
        <v>0</v>
      </c>
      <c r="I176" s="40"/>
    </row>
    <row r="177" spans="1:9" x14ac:dyDescent="0.35">
      <c r="A177" s="40"/>
      <c r="B177" s="41"/>
      <c r="C177" s="40"/>
      <c r="D177" s="42">
        <v>0</v>
      </c>
      <c r="E177" s="40"/>
      <c r="F177" s="42">
        <v>0</v>
      </c>
      <c r="G177" s="40"/>
      <c r="H177" s="42">
        <v>0</v>
      </c>
      <c r="I177" s="40"/>
    </row>
    <row r="178" spans="1:9" x14ac:dyDescent="0.35">
      <c r="A178" s="40"/>
      <c r="B178" s="41"/>
      <c r="C178" s="40"/>
      <c r="D178" s="42">
        <v>0</v>
      </c>
      <c r="E178" s="40"/>
      <c r="F178" s="42">
        <v>0</v>
      </c>
      <c r="G178" s="40"/>
      <c r="H178" s="42">
        <v>0</v>
      </c>
      <c r="I178" s="40"/>
    </row>
    <row r="179" spans="1:9" x14ac:dyDescent="0.35">
      <c r="A179" s="40"/>
      <c r="B179" s="41"/>
      <c r="C179" s="40"/>
      <c r="D179" s="42">
        <v>0</v>
      </c>
      <c r="E179" s="40"/>
      <c r="F179" s="42">
        <v>0</v>
      </c>
      <c r="G179" s="40"/>
      <c r="H179" s="42">
        <v>0</v>
      </c>
      <c r="I179" s="40"/>
    </row>
    <row r="180" spans="1:9" x14ac:dyDescent="0.35">
      <c r="A180" s="40"/>
      <c r="B180" s="41"/>
      <c r="C180" s="40"/>
      <c r="D180" s="42">
        <v>0</v>
      </c>
      <c r="E180" s="40"/>
      <c r="F180" s="42">
        <v>0</v>
      </c>
      <c r="G180" s="40"/>
      <c r="H180" s="42">
        <v>0</v>
      </c>
      <c r="I180" s="40"/>
    </row>
    <row r="181" spans="1:9" x14ac:dyDescent="0.35">
      <c r="A181" s="40"/>
      <c r="B181" s="41"/>
      <c r="C181" s="40"/>
      <c r="D181" s="42">
        <v>0</v>
      </c>
      <c r="E181" s="40"/>
      <c r="F181" s="42">
        <v>0</v>
      </c>
      <c r="G181" s="40"/>
      <c r="H181" s="42">
        <v>0</v>
      </c>
      <c r="I181" s="40"/>
    </row>
    <row r="182" spans="1:9" x14ac:dyDescent="0.35">
      <c r="A182" s="40"/>
      <c r="B182" s="41"/>
      <c r="C182" s="40"/>
      <c r="D182" s="42">
        <v>0</v>
      </c>
      <c r="E182" s="40"/>
      <c r="F182" s="42">
        <v>0</v>
      </c>
      <c r="G182" s="40"/>
      <c r="H182" s="42">
        <v>0</v>
      </c>
      <c r="I182" s="40"/>
    </row>
    <row r="183" spans="1:9" x14ac:dyDescent="0.35">
      <c r="A183" s="40"/>
      <c r="B183" s="41"/>
      <c r="C183" s="40"/>
      <c r="D183" s="42">
        <v>0</v>
      </c>
      <c r="E183" s="40"/>
      <c r="F183" s="42">
        <v>0</v>
      </c>
      <c r="G183" s="40"/>
      <c r="H183" s="42">
        <v>0</v>
      </c>
      <c r="I183" s="40"/>
    </row>
    <row r="184" spans="1:9" x14ac:dyDescent="0.35">
      <c r="A184" s="40"/>
      <c r="B184" s="41"/>
      <c r="C184" s="40"/>
      <c r="D184" s="42">
        <v>0</v>
      </c>
      <c r="E184" s="40"/>
      <c r="F184" s="42">
        <v>0</v>
      </c>
      <c r="G184" s="40"/>
      <c r="H184" s="42">
        <v>0</v>
      </c>
      <c r="I184" s="40"/>
    </row>
    <row r="185" spans="1:9" x14ac:dyDescent="0.35">
      <c r="A185" s="40"/>
      <c r="B185" s="41"/>
      <c r="C185" s="40"/>
      <c r="D185" s="42">
        <v>0</v>
      </c>
      <c r="E185" s="40"/>
      <c r="F185" s="42">
        <v>0</v>
      </c>
      <c r="G185" s="40"/>
      <c r="H185" s="42">
        <v>0</v>
      </c>
      <c r="I185" s="40"/>
    </row>
    <row r="186" spans="1:9" x14ac:dyDescent="0.35">
      <c r="A186" s="40"/>
      <c r="B186" s="41"/>
      <c r="C186" s="40"/>
      <c r="D186" s="42">
        <v>0</v>
      </c>
      <c r="E186" s="40"/>
      <c r="F186" s="42">
        <v>0</v>
      </c>
      <c r="G186" s="40"/>
      <c r="H186" s="42">
        <v>0</v>
      </c>
      <c r="I186" s="40"/>
    </row>
    <row r="187" spans="1:9" x14ac:dyDescent="0.35">
      <c r="A187" s="40"/>
      <c r="B187" s="41"/>
      <c r="C187" s="40"/>
      <c r="D187" s="42">
        <v>0</v>
      </c>
      <c r="E187" s="40"/>
      <c r="F187" s="42">
        <v>0</v>
      </c>
      <c r="G187" s="40"/>
      <c r="H187" s="42">
        <v>0</v>
      </c>
      <c r="I187" s="40"/>
    </row>
    <row r="188" spans="1:9" x14ac:dyDescent="0.35">
      <c r="A188" s="40"/>
      <c r="B188" s="41"/>
      <c r="C188" s="40"/>
      <c r="D188" s="42">
        <v>0</v>
      </c>
      <c r="E188" s="40"/>
      <c r="F188" s="42">
        <v>0</v>
      </c>
      <c r="G188" s="40"/>
      <c r="H188" s="42">
        <v>0</v>
      </c>
      <c r="I188" s="40"/>
    </row>
    <row r="189" spans="1:9" x14ac:dyDescent="0.35">
      <c r="A189" s="40"/>
      <c r="B189" s="41"/>
      <c r="C189" s="40"/>
      <c r="D189" s="42">
        <v>0</v>
      </c>
      <c r="E189" s="40"/>
      <c r="F189" s="42">
        <v>0</v>
      </c>
      <c r="G189" s="40"/>
      <c r="H189" s="42">
        <v>0</v>
      </c>
      <c r="I189" s="40"/>
    </row>
    <row r="190" spans="1:9" x14ac:dyDescent="0.35">
      <c r="A190" s="40"/>
      <c r="B190" s="41"/>
      <c r="C190" s="40"/>
      <c r="D190" s="42">
        <v>0</v>
      </c>
      <c r="E190" s="40"/>
      <c r="F190" s="42">
        <v>0</v>
      </c>
      <c r="G190" s="40"/>
      <c r="H190" s="42">
        <v>0</v>
      </c>
      <c r="I190" s="40"/>
    </row>
    <row r="191" spans="1:9" x14ac:dyDescent="0.35">
      <c r="A191" s="40"/>
      <c r="B191" s="41"/>
      <c r="C191" s="40"/>
      <c r="D191" s="42">
        <v>0</v>
      </c>
      <c r="E191" s="40"/>
      <c r="F191" s="42">
        <v>0</v>
      </c>
      <c r="G191" s="40"/>
      <c r="H191" s="42">
        <v>0</v>
      </c>
      <c r="I191" s="40"/>
    </row>
    <row r="192" spans="1:9" x14ac:dyDescent="0.35">
      <c r="A192" s="40"/>
      <c r="B192" s="41"/>
      <c r="C192" s="40"/>
      <c r="D192" s="42">
        <v>0</v>
      </c>
      <c r="E192" s="40"/>
      <c r="F192" s="42">
        <v>0</v>
      </c>
      <c r="G192" s="40"/>
      <c r="H192" s="42">
        <v>0</v>
      </c>
      <c r="I192" s="40"/>
    </row>
    <row r="193" spans="1:9" x14ac:dyDescent="0.35">
      <c r="A193" s="40"/>
      <c r="B193" s="41"/>
      <c r="C193" s="40"/>
      <c r="D193" s="42">
        <v>0</v>
      </c>
      <c r="E193" s="40"/>
      <c r="F193" s="42">
        <v>0</v>
      </c>
      <c r="G193" s="40"/>
      <c r="H193" s="42">
        <v>0</v>
      </c>
      <c r="I193" s="40"/>
    </row>
    <row r="194" spans="1:9" x14ac:dyDescent="0.35">
      <c r="A194" s="40"/>
      <c r="B194" s="41"/>
      <c r="C194" s="40"/>
      <c r="D194" s="42">
        <v>0</v>
      </c>
      <c r="E194" s="40"/>
      <c r="F194" s="42">
        <v>0</v>
      </c>
      <c r="G194" s="40"/>
      <c r="H194" s="42">
        <v>0</v>
      </c>
      <c r="I194" s="40"/>
    </row>
    <row r="195" spans="1:9" x14ac:dyDescent="0.35">
      <c r="A195" s="40"/>
      <c r="B195" s="41"/>
      <c r="C195" s="40"/>
      <c r="D195" s="42">
        <v>0</v>
      </c>
      <c r="E195" s="40"/>
      <c r="F195" s="42">
        <v>0</v>
      </c>
      <c r="G195" s="40"/>
      <c r="H195" s="42">
        <v>0</v>
      </c>
      <c r="I195" s="40"/>
    </row>
    <row r="196" spans="1:9" x14ac:dyDescent="0.35">
      <c r="A196" s="40"/>
      <c r="B196" s="41"/>
      <c r="C196" s="40"/>
      <c r="D196" s="42">
        <v>0</v>
      </c>
      <c r="E196" s="40"/>
      <c r="F196" s="42">
        <v>0</v>
      </c>
      <c r="G196" s="40"/>
      <c r="H196" s="42">
        <v>0</v>
      </c>
      <c r="I196" s="40"/>
    </row>
    <row r="197" spans="1:9" x14ac:dyDescent="0.35">
      <c r="A197" s="40"/>
      <c r="B197" s="41"/>
      <c r="C197" s="40"/>
      <c r="D197" s="42">
        <v>0</v>
      </c>
      <c r="E197" s="40"/>
      <c r="F197" s="42">
        <v>0</v>
      </c>
      <c r="G197" s="40"/>
      <c r="H197" s="42">
        <v>0</v>
      </c>
      <c r="I197" s="40"/>
    </row>
    <row r="198" spans="1:9" x14ac:dyDescent="0.35">
      <c r="A198" s="40"/>
      <c r="B198" s="41"/>
      <c r="C198" s="40"/>
      <c r="D198" s="42">
        <v>0</v>
      </c>
      <c r="E198" s="40"/>
      <c r="F198" s="42">
        <v>0</v>
      </c>
      <c r="G198" s="40"/>
      <c r="H198" s="42">
        <v>0</v>
      </c>
      <c r="I198" s="40"/>
    </row>
    <row r="199" spans="1:9" x14ac:dyDescent="0.35">
      <c r="A199" s="40"/>
      <c r="B199" s="41"/>
      <c r="C199" s="40"/>
      <c r="D199" s="42">
        <v>0</v>
      </c>
      <c r="E199" s="40"/>
      <c r="F199" s="42">
        <v>0</v>
      </c>
      <c r="G199" s="40"/>
      <c r="H199" s="42">
        <v>0</v>
      </c>
      <c r="I199" s="40"/>
    </row>
    <row r="200" spans="1:9" x14ac:dyDescent="0.35">
      <c r="A200" s="40"/>
      <c r="B200" s="41"/>
      <c r="C200" s="40"/>
      <c r="D200" s="42">
        <v>0</v>
      </c>
      <c r="E200" s="40"/>
      <c r="F200" s="42">
        <v>0</v>
      </c>
      <c r="G200" s="40"/>
      <c r="H200" s="42">
        <v>0</v>
      </c>
      <c r="I200" s="40"/>
    </row>
    <row r="201" spans="1:9" x14ac:dyDescent="0.35">
      <c r="A201" s="40"/>
      <c r="B201" s="41"/>
      <c r="C201" s="40"/>
      <c r="D201" s="42">
        <v>0</v>
      </c>
      <c r="E201" s="40"/>
      <c r="F201" s="42">
        <v>0</v>
      </c>
      <c r="G201" s="40"/>
      <c r="H201" s="42">
        <v>0</v>
      </c>
      <c r="I201" s="40"/>
    </row>
    <row r="202" spans="1:9" x14ac:dyDescent="0.35">
      <c r="A202" s="40"/>
      <c r="B202" s="41"/>
      <c r="C202" s="40"/>
      <c r="D202" s="42">
        <v>0</v>
      </c>
      <c r="E202" s="40"/>
      <c r="F202" s="42">
        <v>0</v>
      </c>
      <c r="G202" s="40"/>
      <c r="H202" s="42">
        <v>0</v>
      </c>
      <c r="I202" s="40"/>
    </row>
  </sheetData>
  <sheetProtection sheet="1" objects="1" scenarios="1" selectLockedCells="1"/>
  <mergeCells count="19">
    <mergeCell ref="A1:I1"/>
    <mergeCell ref="A12:A13"/>
    <mergeCell ref="B12:B13"/>
    <mergeCell ref="C12:D12"/>
    <mergeCell ref="E12:F12"/>
    <mergeCell ref="G12:H12"/>
    <mergeCell ref="I12:I13"/>
    <mergeCell ref="E5:G5"/>
    <mergeCell ref="E6:G6"/>
    <mergeCell ref="E7:G7"/>
    <mergeCell ref="E8:G8"/>
    <mergeCell ref="E4:G4"/>
    <mergeCell ref="E3:H3"/>
    <mergeCell ref="A5:C6"/>
    <mergeCell ref="A7:C8"/>
    <mergeCell ref="E9:G9"/>
    <mergeCell ref="L4:P15"/>
    <mergeCell ref="A3:B3"/>
    <mergeCell ref="C3:D3"/>
  </mergeCells>
  <conditionalFormatting sqref="B14:B202">
    <cfRule type="expression" dxfId="10" priority="11">
      <formula>D14&gt;0</formula>
    </cfRule>
  </conditionalFormatting>
  <conditionalFormatting sqref="I5">
    <cfRule type="containsText" dxfId="9" priority="6" operator="containsText" text="Ce montant dépasse le seuil de 10% du montant total des dépenses">
      <formula>NOT(ISERROR(SEARCH("Ce montant dépasse le seuil de 10% du montant total des dépenses",I5)))</formula>
    </cfRule>
    <cfRule type="containsText" dxfId="8" priority="10" operator="containsText" text="seuil respecté">
      <formula>NOT(ISERROR(SEARCH("seuil respecté",I5)))</formula>
    </cfRule>
  </conditionalFormatting>
  <conditionalFormatting sqref="I7">
    <cfRule type="containsText" dxfId="7" priority="4" operator="containsText" text="Le montant des dépenses a été ajusté pours respecter le seuil de 20%">
      <formula>NOT(ISERROR(SEARCH("Le montant des dépenses a été ajusté pours respecter le seuil de 20%",I7)))</formula>
    </cfRule>
    <cfRule type="containsText" dxfId="6" priority="5" operator="containsText" text="Ce montant dépasse le seuil de 20% du montant total des dépenses">
      <formula>NOT(ISERROR(SEARCH("Ce montant dépasse le seuil de 20% du montant total des dépenses",I7)))</formula>
    </cfRule>
    <cfRule type="containsText" dxfId="5" priority="9" operator="containsText" text="seuil respecté">
      <formula>NOT(ISERROR(SEARCH("seuil respecté",I7)))</formula>
    </cfRule>
  </conditionalFormatting>
  <conditionalFormatting sqref="I8">
    <cfRule type="containsText" dxfId="4" priority="3" operator="containsText" text="seuil respecté">
      <formula>NOT(ISERROR(SEARCH("seuil respecté",I8)))</formula>
    </cfRule>
    <cfRule type="containsText" dxfId="3" priority="7" operator="containsText" text="Ce montant ne respecte pas le seuil plancher de dépense à 15 000€">
      <formula>NOT(ISERROR(SEARCH("Ce montant ne respecte pas le seuil plancher de dépense à 15 000€",I8)))</formula>
    </cfRule>
    <cfRule type="containsText" dxfId="2" priority="8" operator="containsText" text="seuil respecté">
      <formula>NOT(ISERROR(SEARCH("seuil respecté",I8)))</formula>
    </cfRule>
  </conditionalFormatting>
  <conditionalFormatting sqref="I9">
    <cfRule type="cellIs" dxfId="1" priority="2" operator="equal">
      <formula>"seuil respecté"</formula>
    </cfRule>
    <cfRule type="cellIs" dxfId="0" priority="1" operator="equal">
      <formula>"Ce montant ne respecte pas le seuil plancher de dépense à 15 000€"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utiliser'!$A$2:$A$4</xm:f>
          </x14:formula1>
          <xm:sqref>B12:B202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1"/>
  <sheetViews>
    <sheetView tabSelected="1" topLeftCell="C13" zoomScale="99" workbookViewId="0">
      <selection activeCell="M16" sqref="M16:M17"/>
    </sheetView>
  </sheetViews>
  <sheetFormatPr baseColWidth="10" defaultRowHeight="14.5" x14ac:dyDescent="0.35"/>
  <cols>
    <col min="1" max="1" width="27.54296875" customWidth="1"/>
    <col min="2" max="2" width="25.81640625" customWidth="1"/>
    <col min="3" max="3" width="11.90625" customWidth="1"/>
    <col min="4" max="4" width="23.36328125" customWidth="1"/>
    <col min="5" max="5" width="8.08984375" customWidth="1"/>
    <col min="6" max="7" width="8.08984375" hidden="1" customWidth="1"/>
    <col min="8" max="8" width="16.6328125" customWidth="1"/>
    <col min="9" max="9" width="15.36328125" customWidth="1"/>
    <col min="10" max="10" width="5.08984375" customWidth="1"/>
    <col min="11" max="11" width="10.6328125" customWidth="1"/>
    <col min="12" max="12" width="36.6328125" customWidth="1"/>
    <col min="13" max="13" width="21.1796875" customWidth="1"/>
  </cols>
  <sheetData>
    <row r="1" spans="1:13" ht="76" customHeight="1" x14ac:dyDescent="0.35">
      <c r="A1" s="77" t="s">
        <v>47</v>
      </c>
      <c r="B1" s="77"/>
      <c r="C1" s="77"/>
      <c r="D1" s="77"/>
      <c r="E1" s="77"/>
      <c r="F1" s="77"/>
      <c r="G1" s="77"/>
      <c r="H1" s="77"/>
      <c r="I1" s="77"/>
      <c r="J1" s="77"/>
      <c r="K1" s="77"/>
      <c r="L1" s="77"/>
    </row>
    <row r="2" spans="1:13" ht="15" thickBot="1" x14ac:dyDescent="0.4"/>
    <row r="3" spans="1:13" ht="34" customHeight="1" thickBot="1" x14ac:dyDescent="0.4">
      <c r="A3" s="44" t="s">
        <v>7</v>
      </c>
      <c r="B3" s="75"/>
      <c r="C3" s="76"/>
    </row>
    <row r="4" spans="1:13" ht="15" thickBot="1" x14ac:dyDescent="0.4"/>
    <row r="5" spans="1:13" x14ac:dyDescent="0.35">
      <c r="A5" s="17" t="s">
        <v>24</v>
      </c>
      <c r="B5" s="18"/>
      <c r="C5" s="18"/>
      <c r="D5" s="18"/>
      <c r="E5" s="18"/>
      <c r="F5" s="18"/>
      <c r="G5" s="18"/>
      <c r="H5" s="18"/>
      <c r="I5" s="19"/>
      <c r="K5" s="95" t="s">
        <v>25</v>
      </c>
      <c r="L5" s="96"/>
    </row>
    <row r="6" spans="1:13" ht="30" customHeight="1" x14ac:dyDescent="0.35">
      <c r="A6" s="86" t="s">
        <v>20</v>
      </c>
      <c r="B6" s="87"/>
      <c r="C6" s="87"/>
      <c r="D6" s="87"/>
      <c r="E6" s="87"/>
      <c r="F6" s="87"/>
      <c r="G6" s="87"/>
      <c r="H6" s="87"/>
      <c r="I6" s="88"/>
      <c r="K6" s="20" t="s">
        <v>26</v>
      </c>
      <c r="L6" s="21" t="s">
        <v>27</v>
      </c>
    </row>
    <row r="7" spans="1:13" ht="29.5" customHeight="1" x14ac:dyDescent="0.35">
      <c r="A7" s="86" t="s">
        <v>21</v>
      </c>
      <c r="B7" s="87"/>
      <c r="C7" s="87"/>
      <c r="D7" s="87"/>
      <c r="E7" s="87"/>
      <c r="F7" s="87"/>
      <c r="G7" s="87"/>
      <c r="H7" s="87"/>
      <c r="I7" s="88"/>
      <c r="K7" s="22">
        <v>0.8</v>
      </c>
      <c r="L7" s="23" t="s">
        <v>28</v>
      </c>
    </row>
    <row r="8" spans="1:13" ht="28.5" customHeight="1" x14ac:dyDescent="0.35">
      <c r="A8" s="86" t="s">
        <v>22</v>
      </c>
      <c r="B8" s="87"/>
      <c r="C8" s="87"/>
      <c r="D8" s="87"/>
      <c r="E8" s="87"/>
      <c r="F8" s="87"/>
      <c r="G8" s="87"/>
      <c r="H8" s="87"/>
      <c r="I8" s="88"/>
      <c r="K8" s="22">
        <v>0.8</v>
      </c>
      <c r="L8" s="23" t="s">
        <v>29</v>
      </c>
    </row>
    <row r="9" spans="1:13" ht="29.5" thickBot="1" x14ac:dyDescent="0.4">
      <c r="A9" s="91" t="s">
        <v>23</v>
      </c>
      <c r="B9" s="92"/>
      <c r="C9" s="92"/>
      <c r="D9" s="92"/>
      <c r="E9" s="92"/>
      <c r="F9" s="92"/>
      <c r="G9" s="92"/>
      <c r="H9" s="92"/>
      <c r="I9" s="93"/>
      <c r="K9" s="24">
        <v>0.65</v>
      </c>
      <c r="L9" s="25" t="s">
        <v>30</v>
      </c>
    </row>
    <row r="10" spans="1:13" ht="15" thickBot="1" x14ac:dyDescent="0.4"/>
    <row r="11" spans="1:13" ht="15" thickBot="1" x14ac:dyDescent="0.4">
      <c r="A11" s="89" t="s">
        <v>31</v>
      </c>
      <c r="B11" s="90"/>
      <c r="C11" s="38" t="s">
        <v>33</v>
      </c>
      <c r="K11" s="94"/>
      <c r="L11" s="94"/>
    </row>
    <row r="12" spans="1:13" ht="15" thickBot="1" x14ac:dyDescent="0.4">
      <c r="K12" s="94"/>
      <c r="L12" s="94"/>
    </row>
    <row r="13" spans="1:13" ht="14.5" customHeight="1" thickBot="1" x14ac:dyDescent="0.4">
      <c r="A13" s="78" t="s">
        <v>9</v>
      </c>
      <c r="B13" s="80" t="s">
        <v>10</v>
      </c>
      <c r="C13" s="80" t="s">
        <v>41</v>
      </c>
      <c r="D13" s="80" t="s">
        <v>35</v>
      </c>
      <c r="E13" s="81" t="s">
        <v>26</v>
      </c>
      <c r="F13" s="81" t="s">
        <v>42</v>
      </c>
      <c r="G13" s="81" t="s">
        <v>43</v>
      </c>
      <c r="H13" s="81" t="s">
        <v>44</v>
      </c>
      <c r="I13" s="80" t="s">
        <v>34</v>
      </c>
      <c r="J13" s="10"/>
      <c r="L13" s="27" t="s">
        <v>38</v>
      </c>
      <c r="M13" s="28" t="s">
        <v>40</v>
      </c>
    </row>
    <row r="14" spans="1:13" ht="23.5" customHeight="1" thickBot="1" x14ac:dyDescent="0.4">
      <c r="A14" s="78"/>
      <c r="B14" s="80"/>
      <c r="C14" s="80"/>
      <c r="D14" s="80"/>
      <c r="E14" s="97"/>
      <c r="F14" s="97"/>
      <c r="G14" s="97"/>
      <c r="H14" s="97"/>
      <c r="I14" s="80"/>
      <c r="J14" s="10"/>
      <c r="L14" s="29" t="s">
        <v>49</v>
      </c>
      <c r="M14" s="26">
        <f>SUM(I15:I261)</f>
        <v>0</v>
      </c>
    </row>
    <row r="15" spans="1:13" x14ac:dyDescent="0.35">
      <c r="A15" s="47" t="str">
        <f>IF('Dépenses prévisionnelles'!A14="","",'Dépenses prévisionnelles'!A14)</f>
        <v/>
      </c>
      <c r="B15" s="47" t="str">
        <f>IF('Dépenses prévisionnelles'!B14="","",'Dépenses prévisionnelles'!B14)</f>
        <v/>
      </c>
      <c r="C15" s="46">
        <f>'Dépenses prévisionnelles'!D14</f>
        <v>0</v>
      </c>
      <c r="D15" s="37"/>
      <c r="E15" s="45" t="str">
        <f>IF(AND($C$11="Oui",D15="Non"),"65%","80%")</f>
        <v>80%</v>
      </c>
      <c r="F15" s="45" t="str">
        <f>IF(B15="Acquisitions foncières",SUMIF($B$15:B15,"Acquisitions foncières",$C$15:C15),IF(B15="Investissements immatériels",SUMIF($B$15:B15,"Investissements immatériels",$C$15:C15),""))</f>
        <v/>
      </c>
      <c r="G15" s="45" t="str">
        <f>IF(AND(B15="Acquisitions foncières",F15&gt;'Dépenses prévisionnelles'!$J$5),"AC+",IF(AND(B15="Investissements immatériels",F15&gt;'Dépenses prévisionnelles'!$J$7),"IM+",IF(AND(B15="Acquisitions foncières",'Dépenses prévisionnelles'!$I$5="Ce montant dépasse le seuil de 10% du montant total des dépenses"),"AC",IF(AND(B15="Investissements immatériels",'Dépenses prévisionnelles'!$I$7="Le montant des dépenses a été ajusté pours respecter le seuil de 20%"),"IM",""))))</f>
        <v/>
      </c>
      <c r="H15" s="46">
        <f>IF(OR(B15="Investissements matériels",AND(B15="Acquisitions foncières",'Dépenses prévisionnelles'!$I$5="seuil respecté"),AND(B15="Investissements immatériels",'Dépenses prévisionnelles'!$I$7="seuil respecté"),AND(B15="Acquisitions foncières",'Dépenses prévisionnelles'!$I$5="Ce montant dépasse le seuil de 10% du montant total des dépenses",C15&lt;'Dépenses prévisionnelles'!$J$5),AND(B15="Investissements immatériels",'Dépenses prévisionnelles'!$I$7="Le montant des dépenses a été ajusté pours respecter le seuil de 20%",'Répartition des financements'!C15&lt;'Dépenses prévisionnelles'!J7)),'Répartition des financements'!C15,IF('Répartition des financements'!B15="Acquisitions foncières",'Dépenses prévisionnelles'!$J$5,IF(B15="Investissements immatériels",'Dépenses prévisionnelles'!$J$7,0)))</f>
        <v>0</v>
      </c>
      <c r="I15" s="46">
        <f>H15*E15</f>
        <v>0</v>
      </c>
      <c r="L15" s="30" t="s">
        <v>39</v>
      </c>
      <c r="M15" s="39">
        <f>'Dépenses prévisionnelles'!D11-'Répartition des financements'!M14-'Répartition des financements'!M17</f>
        <v>0</v>
      </c>
    </row>
    <row r="16" spans="1:13" x14ac:dyDescent="0.35">
      <c r="A16" s="47" t="str">
        <f>IF('Dépenses prévisionnelles'!A15="","",'Dépenses prévisionnelles'!A15)</f>
        <v/>
      </c>
      <c r="B16" s="47" t="str">
        <f>IF('Dépenses prévisionnelles'!B15="","",'Dépenses prévisionnelles'!B15)</f>
        <v/>
      </c>
      <c r="C16" s="46">
        <f>'Dépenses prévisionnelles'!D15</f>
        <v>0</v>
      </c>
      <c r="D16" s="37"/>
      <c r="E16" s="45" t="str">
        <f t="shared" ref="E16:E79" si="0">IF(AND($C$11="Oui",D16="Non"),"65%","80%")</f>
        <v>80%</v>
      </c>
      <c r="F16" s="45" t="str">
        <f>IF(B16="Acquisitions foncières",SUMIF($B$15:B16,"Acquisitions foncières",$C$15:C16),IF(B16="Investissements immatériels",SUMIF($B$15:B16,"Investissements immatériels",$C$15:C16),""))</f>
        <v/>
      </c>
      <c r="G16" s="45" t="str">
        <f>IF(AND(B16="Acquisitions foncières",F16&gt;'Dépenses prévisionnelles'!$J$5),"AC+",IF(AND(B16="Investissements immatériels",F16&gt;'Dépenses prévisionnelles'!$J$7),"IM+",IF(AND(B16="Acquisitions foncières",'Dépenses prévisionnelles'!$I$5="Ce montant dépasse le seuil de 10% du montant total des dépenses"),"AC",IF(AND(B16="Investissements immatériels",$I$7="Le montant des dépenses a été ajusté pours respecter le seuil de 20%"),"IM",""))))</f>
        <v/>
      </c>
      <c r="H16" s="46" t="str">
        <f>IF(OR(AND(B16="Acquisitions foncières",'Dépenses prévisionnelles'!$I$5="seuil respecté"),AND(B16="Investissements immatériels",'Dépenses prévisionnelles'!$I$7="seuil respecté"),B16="Investissements matériels",AND(B16="Acquisitions foncières",'Dépenses prévisionnelles'!$I$5="Ce montant dépasse le seuil de 10% du montant total des dépenses",F16&lt;'Dépenses prévisionnelles'!$J$5,B16="Acquisitions foncières",COUNTIF($G$15:G15,OR("AC+","AC"))=0),AND(B16="Investissements immatériels",'Dépenses prévisionnelles'!$I$7="Le montant des dépenses a été ajusté pour respecter le seuil de 20%",F16&lt;'Dépenses prévisionnelles'!$J$7,B16="Investissements immatériels",COUNTIF($G$15:G15,OR("IM+","IM"))=0)),'Répartition des financements'!C16,IF(AND(B16="Acquisitions foncières",COUNTIF($G$15:G15,"AC+")=0,COUNTIF($G$15:G15,"AC")&gt;0),'Dépenses prévisionnelles'!$J$5-SUMIF('Répartition des financements'!$G$15:G15,"AC",'Répartition des financements'!$F$15:F15),IF(AND(B16="Investissements immatériels",COUNTIF($G$15:G15,"IM+")=0,COUNTIF($G$15:G15,"IM")&gt;0),'Dépenses prévisionnelles'!$J$7-SUMIF('Répartition des financements'!$G$15:G15,"IM",'Répartition des financements'!$F$15:F15),IF(AND('Répartition des financements'!B16="Acquisitions foncières",COUNTIF($G$15:G15,"AC+")&gt;0),0,IF(AND(B16="Investissements immatériels",COUNTIF($G$15:G15,"IM+")&gt;0),0,IF('Répartition des financements'!B16="Acquisitions foncières",'Dépenses prévisionnelles'!$J$5,IF(B16="Investissements immatériels",'Dépenses prévisionnelles'!$J$7,"0")))))))</f>
        <v>0</v>
      </c>
      <c r="I16" s="46">
        <f t="shared" ref="I16:I79" si="1">H16*E16</f>
        <v>0</v>
      </c>
      <c r="L16" s="100" t="s">
        <v>48</v>
      </c>
      <c r="M16" s="98"/>
    </row>
    <row r="17" spans="1:13" x14ac:dyDescent="0.35">
      <c r="A17" s="47" t="str">
        <f>IF('Dépenses prévisionnelles'!A16="","",'Dépenses prévisionnelles'!A16)</f>
        <v/>
      </c>
      <c r="B17" s="47" t="str">
        <f>IF('Dépenses prévisionnelles'!B16="","",'Dépenses prévisionnelles'!B16)</f>
        <v/>
      </c>
      <c r="C17" s="46">
        <f>'Dépenses prévisionnelles'!D16</f>
        <v>0</v>
      </c>
      <c r="D17" s="37"/>
      <c r="E17" s="45" t="str">
        <f t="shared" si="0"/>
        <v>80%</v>
      </c>
      <c r="F17" s="45" t="str">
        <f>IF(B17="Acquisitions foncières",SUMIF($B$15:B17,"Acquisitions foncières",$C$15:C17),IF(B17="Investissements immatériels",SUMIF($B$15:B17,"Investissements immatériels",$C$15:C17),""))</f>
        <v/>
      </c>
      <c r="G17" s="45" t="str">
        <f>IF(AND(B17="Acquisitions foncières",F17&gt;'Dépenses prévisionnelles'!$J$5),"AC+",IF(AND(B17="Investissements immatériels",F17&gt;'Dépenses prévisionnelles'!$J$7),"IM+",IF(AND(B17="Acquisitions foncières",'Dépenses prévisionnelles'!$I$5="Ce montant dépasse le seuil de 10% du montant total des dépenses"),"AC",IF(AND(B17="Investissements immatériels",$I$7="Le montant des dépenses a été ajusté pours respecter le seuil de 20%"),"IM",""))))</f>
        <v/>
      </c>
      <c r="H17" s="46" t="str">
        <f>IF(OR(AND(B17="Acquisitions foncières",'Dépenses prévisionnelles'!$I$5="seuil respecté"),AND(B17="Investissements immatériels",'Dépenses prévisionnelles'!$I$7="seuil respecté"),B17="Investissements matériels",AND(B17="Acquisitions foncières",'Dépenses prévisionnelles'!$I$5="Ce montant dépasse le seuil de 10% du montant total des dépenses",F17&lt;'Dépenses prévisionnelles'!$J$5,B17="Acquisitions foncières",COUNTIF($G$15:G16,OR("AC+","AC"))=0),AND(B17="Investissements immatériels",'Dépenses prévisionnelles'!$I$7="Le montant des dépenses a été ajusté pour respecter le seuil de 20%",F17&lt;'Dépenses prévisionnelles'!$J$7,B17="Investissements immatériels",COUNTIF($G$15:G16,OR("IM+","IM"))=0)),'Répartition des financements'!C17,IF(AND(B17="Acquisitions foncières",COUNTIF($G$15:G16,"AC+")=0,COUNTIF($G$15:G16,"AC")&gt;0),'Dépenses prévisionnelles'!$J$5-SUMIF('Répartition des financements'!$G$15:G16,"AC",'Répartition des financements'!$F$15:F16),IF(AND(B17="Investissements immatériels",COUNTIF($G$15:G16,"IM+")=0,COUNTIF($G$15:G16,"IM")&gt;0),'Dépenses prévisionnelles'!$J$7-SUMIF('Répartition des financements'!$G$15:G16,"IM",'Répartition des financements'!$F$15:F16),IF(AND('Répartition des financements'!B17="Acquisitions foncières",COUNTIF($G$15:G16,"AC+")&gt;0),0,IF(AND(B17="Investissements immatériels",COUNTIF($G$15:G16,"IM+")&gt;0),0,IF('Répartition des financements'!B17="Acquisitions foncières",'Dépenses prévisionnelles'!$J$5,IF(B17="Investissements immatériels",'Dépenses prévisionnelles'!$J$7,"0")))))))</f>
        <v>0</v>
      </c>
      <c r="I17" s="46">
        <f t="shared" si="1"/>
        <v>0</v>
      </c>
      <c r="L17" s="101"/>
      <c r="M17" s="99"/>
    </row>
    <row r="18" spans="1:13" ht="15" thickBot="1" x14ac:dyDescent="0.4">
      <c r="A18" s="47" t="str">
        <f>IF('Dépenses prévisionnelles'!A17="","",'Dépenses prévisionnelles'!A17)</f>
        <v/>
      </c>
      <c r="B18" s="47" t="str">
        <f>IF('Dépenses prévisionnelles'!B17="","",'Dépenses prévisionnelles'!B17)</f>
        <v/>
      </c>
      <c r="C18" s="46">
        <f>'Dépenses prévisionnelles'!D17</f>
        <v>0</v>
      </c>
      <c r="D18" s="37"/>
      <c r="E18" s="45" t="str">
        <f t="shared" si="0"/>
        <v>80%</v>
      </c>
      <c r="F18" s="45" t="str">
        <f>IF(B18="Acquisitions foncières",SUMIF($B$15:B18,"Acquisitions foncières",$C$15:C18),IF(B18="Investissements immatériels",SUMIF($B$15:B18,"Investissements immatériels",$C$15:C18),""))</f>
        <v/>
      </c>
      <c r="G18" s="45" t="str">
        <f>IF(AND(B18="Acquisitions foncières",F18&gt;'Dépenses prévisionnelles'!$J$5),"AC+",IF(AND(B18="Investissements immatériels",F18&gt;'Dépenses prévisionnelles'!$J$7),"IM+",IF(AND(B18="Acquisitions foncières",'Dépenses prévisionnelles'!$I$5="Ce montant dépasse le seuil de 10% du montant total des dépenses"),"AC",IF(AND(B18="Investissements immatériels",$I$7="Le montant des dépenses a été ajusté pours respecter le seuil de 20%"),"IM",""))))</f>
        <v/>
      </c>
      <c r="H18" s="46" t="str">
        <f>IF(OR(AND(B18="Acquisitions foncières",'Dépenses prévisionnelles'!$I$5="seuil respecté"),AND(B18="Investissements immatériels",'Dépenses prévisionnelles'!$I$7="seuil respecté"),B18="Investissements matériels",AND(B18="Acquisitions foncières",'Dépenses prévisionnelles'!$I$5="Ce montant dépasse le seuil de 10% du montant total des dépenses",F18&lt;'Dépenses prévisionnelles'!$J$5,B18="Acquisitions foncières",COUNTIF($G$15:G17,OR("AC+","AC"))=0),AND(B18="Investissements immatériels",'Dépenses prévisionnelles'!$I$7="Le montant des dépenses a été ajusté pour respecter le seuil de 20%",F18&lt;'Dépenses prévisionnelles'!$J$7,B18="Investissements immatériels",COUNTIF($G$15:G17,OR("IM+","IM"))=0)),'Répartition des financements'!C18,IF(AND(B18="Acquisitions foncières",COUNTIF($G$15:G17,"AC+")=0,COUNTIF($G$15:G17,"AC")&gt;0),'Dépenses prévisionnelles'!$J$5-SUMIF('Répartition des financements'!$G$15:G17,"AC",'Répartition des financements'!$F$15:F17),IF(AND(B18="Investissements immatériels",COUNTIF($G$15:G17,"IM+")=0,COUNTIF($G$15:G17,"IM")&gt;0),'Dépenses prévisionnelles'!$J$7-SUMIF('Répartition des financements'!$G$15:G17,"IM",'Répartition des financements'!$F$15:F17),IF(AND('Répartition des financements'!B18="Acquisitions foncières",COUNTIF($G$15:G17,"AC+")&gt;0),0,IF(AND(B18="Investissements immatériels",COUNTIF($G$15:G17,"IM+")&gt;0),0,IF('Répartition des financements'!B18="Acquisitions foncières",'Dépenses prévisionnelles'!$J$5,IF(B18="Investissements immatériels",'Dépenses prévisionnelles'!$J$7,"0")))))))</f>
        <v>0</v>
      </c>
      <c r="I18" s="46">
        <f t="shared" si="1"/>
        <v>0</v>
      </c>
      <c r="L18" s="31" t="s">
        <v>50</v>
      </c>
      <c r="M18" s="48">
        <f>SUM(M14:M17)</f>
        <v>0</v>
      </c>
    </row>
    <row r="19" spans="1:13" x14ac:dyDescent="0.35">
      <c r="A19" s="47" t="str">
        <f>IF('Dépenses prévisionnelles'!A18="","",'Dépenses prévisionnelles'!A18)</f>
        <v/>
      </c>
      <c r="B19" s="47" t="str">
        <f>IF('Dépenses prévisionnelles'!B18="","",'Dépenses prévisionnelles'!B18)</f>
        <v/>
      </c>
      <c r="C19" s="46">
        <f>'Dépenses prévisionnelles'!D18</f>
        <v>0</v>
      </c>
      <c r="D19" s="37"/>
      <c r="E19" s="45" t="str">
        <f t="shared" si="0"/>
        <v>80%</v>
      </c>
      <c r="F19" s="45" t="str">
        <f>IF(B19="Acquisitions foncières",SUMIF($B$15:B19,"Acquisitions foncières",$C$15:C19),IF(B19="Investissements immatériels",SUMIF($B$15:B19,"Investissements immatériels",$C$15:C19),""))</f>
        <v/>
      </c>
      <c r="G19" s="45" t="str">
        <f>IF(AND(B19="Acquisitions foncières",F19&gt;'Dépenses prévisionnelles'!$J$5),"AC+",IF(AND(B19="Investissements immatériels",F19&gt;'Dépenses prévisionnelles'!$J$7),"IM+",IF(AND(B19="Acquisitions foncières",'Dépenses prévisionnelles'!$I$5="Ce montant dépasse le seuil de 10% du montant total des dépenses"),"AC",IF(AND(B19="Investissements immatériels",$I$7="Le montant des dépenses a été ajusté pours respecter le seuil de 20%"),"IM",""))))</f>
        <v/>
      </c>
      <c r="H19" s="46" t="str">
        <f>IF(OR(AND(B19="Acquisitions foncières",'Dépenses prévisionnelles'!$I$5="seuil respecté"),AND(B19="Investissements immatériels",'Dépenses prévisionnelles'!$I$7="seuil respecté"),B19="Investissements matériels",AND(B19="Acquisitions foncières",'Dépenses prévisionnelles'!$I$5="Ce montant dépasse le seuil de 10% du montant total des dépenses",F19&lt;'Dépenses prévisionnelles'!$J$5,B19="Acquisitions foncières",COUNTIF($G$15:G18,OR("AC+","AC"))=0),AND(B19="Investissements immatériels",'Dépenses prévisionnelles'!$I$7="Le montant des dépenses a été ajusté pour respecter le seuil de 20%",F19&lt;'Dépenses prévisionnelles'!$J$7,B19="Investissements immatériels",COUNTIF($G$15:G18,OR("IM+","IM"))=0)),'Répartition des financements'!C19,IF(AND(B19="Acquisitions foncières",COUNTIF($G$15:G18,"AC+")=0,COUNTIF($G$15:G18,"AC")&gt;0),'Dépenses prévisionnelles'!$J$5-SUMIF('Répartition des financements'!$G$15:G18,"AC",'Répartition des financements'!$F$15:F18),IF(AND(B19="Investissements immatériels",COUNTIF($G$15:G18,"IM+")=0,COUNTIF($G$15:G18,"IM")&gt;0),'Dépenses prévisionnelles'!$J$7-SUMIF('Répartition des financements'!$G$15:G18,"IM",'Répartition des financements'!$F$15:F18),IF(AND('Répartition des financements'!B19="Acquisitions foncières",COUNTIF($G$15:G18,"AC+")&gt;0),0,IF(AND(B19="Investissements immatériels",COUNTIF($G$15:G18,"IM+")&gt;0),0,IF('Répartition des financements'!B19="Acquisitions foncières",'Dépenses prévisionnelles'!$J$5,IF(B19="Investissements immatériels",'Dépenses prévisionnelles'!$J$7,"0")))))))</f>
        <v>0</v>
      </c>
      <c r="I19" s="46">
        <f t="shared" si="1"/>
        <v>0</v>
      </c>
      <c r="L19" s="32"/>
      <c r="M19" s="32"/>
    </row>
    <row r="20" spans="1:13" x14ac:dyDescent="0.35">
      <c r="A20" s="47" t="str">
        <f>IF('Dépenses prévisionnelles'!A19="","",'Dépenses prévisionnelles'!A19)</f>
        <v/>
      </c>
      <c r="B20" s="47" t="str">
        <f>IF('Dépenses prévisionnelles'!B19="","",'Dépenses prévisionnelles'!B19)</f>
        <v/>
      </c>
      <c r="C20" s="46">
        <f>'Dépenses prévisionnelles'!D19</f>
        <v>0</v>
      </c>
      <c r="D20" s="37"/>
      <c r="E20" s="45" t="str">
        <f t="shared" si="0"/>
        <v>80%</v>
      </c>
      <c r="F20" s="45" t="str">
        <f>IF(B20="Acquisitions foncières",SUMIF($B$15:B20,"Acquisitions foncières",$C$15:C20),IF(B20="Investissements immatériels",SUMIF($B$15:B20,"Investissements immatériels",$C$15:C20),""))</f>
        <v/>
      </c>
      <c r="G20" s="45" t="str">
        <f>IF(AND(B20="Acquisitions foncières",F20&gt;'Dépenses prévisionnelles'!$J$5),"AC+",IF(AND(B20="Investissements immatériels",F20&gt;'Dépenses prévisionnelles'!$J$7),"IM+",IF(AND(B20="Acquisitions foncières",'Dépenses prévisionnelles'!$I$5="Ce montant dépasse le seuil de 10% du montant total des dépenses"),"AC",IF(AND(B20="Investissements immatériels",$I$7="Le montant des dépenses a été ajusté pours respecter le seuil de 20%"),"IM",""))))</f>
        <v/>
      </c>
      <c r="H20" s="46" t="str">
        <f>IF(OR(AND(B20="Acquisitions foncières",'Dépenses prévisionnelles'!$I$5="seuil respecté"),AND(B20="Investissements immatériels",'Dépenses prévisionnelles'!$I$7="seuil respecté"),B20="Investissements matériels",AND(B20="Acquisitions foncières",'Dépenses prévisionnelles'!$I$5="Ce montant dépasse le seuil de 10% du montant total des dépenses",F20&lt;'Dépenses prévisionnelles'!$J$5,B20="Acquisitions foncières",COUNTIF($G$15:G19,OR("AC+","AC"))=0),AND(B20="Investissements immatériels",'Dépenses prévisionnelles'!$I$7="Le montant des dépenses a été ajusté pour respecter le seuil de 20%",F20&lt;'Dépenses prévisionnelles'!$J$7,B20="Investissements immatériels",COUNTIF($G$15:G19,OR("IM+","IM"))=0)),'Répartition des financements'!C20,IF(AND(B20="Acquisitions foncières",COUNTIF($G$15:G19,"AC+")=0,COUNTIF($G$15:G19,"AC")&gt;0),'Dépenses prévisionnelles'!$J$5-SUMIF('Répartition des financements'!$G$15:G19,"AC",'Répartition des financements'!$F$15:F19),IF(AND(B20="Investissements immatériels",COUNTIF($G$15:G19,"IM+")=0,COUNTIF($G$15:G19,"IM")&gt;0),'Dépenses prévisionnelles'!$J$7-SUMIF('Répartition des financements'!$G$15:G19,"IM",'Répartition des financements'!$F$15:F19),IF(AND('Répartition des financements'!B20="Acquisitions foncières",COUNTIF($G$15:G19,"AC+")&gt;0),0,IF(AND(B20="Investissements immatériels",COUNTIF($G$15:G19,"IM+")&gt;0),0,IF('Répartition des financements'!B20="Acquisitions foncières",'Dépenses prévisionnelles'!$J$5,IF(B20="Investissements immatériels",'Dépenses prévisionnelles'!$J$7,"0")))))))</f>
        <v>0</v>
      </c>
      <c r="I20" s="46">
        <f t="shared" si="1"/>
        <v>0</v>
      </c>
    </row>
    <row r="21" spans="1:13" x14ac:dyDescent="0.35">
      <c r="A21" s="47" t="str">
        <f>IF('Dépenses prévisionnelles'!A20="","",'Dépenses prévisionnelles'!A20)</f>
        <v/>
      </c>
      <c r="B21" s="47" t="str">
        <f>IF('Dépenses prévisionnelles'!B20="","",'Dépenses prévisionnelles'!B20)</f>
        <v/>
      </c>
      <c r="C21" s="46">
        <f>'Dépenses prévisionnelles'!D20</f>
        <v>0</v>
      </c>
      <c r="D21" s="37"/>
      <c r="E21" s="45" t="str">
        <f t="shared" si="0"/>
        <v>80%</v>
      </c>
      <c r="F21" s="45" t="str">
        <f>IF(B21="Acquisitions foncières",SUMIF($B$15:B21,"Acquisitions foncières",$C$15:C21),IF(B21="Investissements immatériels",SUMIF($B$15:B21,"Investissements immatériels",$C$15:C21),""))</f>
        <v/>
      </c>
      <c r="G21" s="45" t="str">
        <f>IF(AND(B21="Acquisitions foncières",F21&gt;'Dépenses prévisionnelles'!$J$5),"AC+",IF(AND(B21="Investissements immatériels",F21&gt;'Dépenses prévisionnelles'!$J$7),"IM+",IF(AND(B21="Acquisitions foncières",'Dépenses prévisionnelles'!$I$5="Ce montant dépasse le seuil de 10% du montant total des dépenses"),"AC",IF(AND(B21="Investissements immatériels",$I$7="Le montant des dépenses a été ajusté pours respecter le seuil de 20%"),"IM",""))))</f>
        <v/>
      </c>
      <c r="H21" s="46" t="str">
        <f>IF(OR(AND(B21="Acquisitions foncières",'Dépenses prévisionnelles'!$I$5="seuil respecté"),AND(B21="Investissements immatériels",'Dépenses prévisionnelles'!$I$7="seuil respecté"),B21="Investissements matériels",AND(B21="Acquisitions foncières",'Dépenses prévisionnelles'!$I$5="Ce montant dépasse le seuil de 10% du montant total des dépenses",F21&lt;'Dépenses prévisionnelles'!$J$5,B21="Acquisitions foncières",COUNTIF($G$15:G20,OR("AC+","AC"))=0),AND(B21="Investissements immatériels",'Dépenses prévisionnelles'!$I$7="Le montant des dépenses a été ajusté pour respecter le seuil de 20%",F21&lt;'Dépenses prévisionnelles'!$J$7,B21="Investissements immatériels",COUNTIF($G$15:G20,OR("IM+","IM"))=0)),'Répartition des financements'!C21,IF(AND(B21="Acquisitions foncières",COUNTIF($G$15:G20,"AC+")=0,COUNTIF($G$15:G20,"AC")&gt;0),'Dépenses prévisionnelles'!$J$5-SUMIF('Répartition des financements'!$G$15:G20,"AC",'Répartition des financements'!$F$15:F20),IF(AND(B21="Investissements immatériels",COUNTIF($G$15:G20,"IM+")=0,COUNTIF($G$15:G20,"IM")&gt;0),'Dépenses prévisionnelles'!$J$7-SUMIF('Répartition des financements'!$G$15:G20,"IM",'Répartition des financements'!$F$15:F20),IF(AND('Répartition des financements'!B21="Acquisitions foncières",COUNTIF($G$15:G20,"AC+")&gt;0),0,IF(AND(B21="Investissements immatériels",COUNTIF($G$15:G20,"IM+")&gt;0),0,IF('Répartition des financements'!B21="Acquisitions foncières",'Dépenses prévisionnelles'!$J$5,IF(B21="Investissements immatériels",'Dépenses prévisionnelles'!$J$7,"0")))))))</f>
        <v>0</v>
      </c>
      <c r="I21" s="46">
        <f t="shared" si="1"/>
        <v>0</v>
      </c>
    </row>
    <row r="22" spans="1:13" x14ac:dyDescent="0.35">
      <c r="A22" s="47" t="str">
        <f>IF('Dépenses prévisionnelles'!A21="","",'Dépenses prévisionnelles'!A21)</f>
        <v/>
      </c>
      <c r="B22" s="47" t="str">
        <f>IF('Dépenses prévisionnelles'!B21="","",'Dépenses prévisionnelles'!B21)</f>
        <v/>
      </c>
      <c r="C22" s="46">
        <f>'Dépenses prévisionnelles'!D21</f>
        <v>0</v>
      </c>
      <c r="D22" s="37"/>
      <c r="E22" s="45" t="str">
        <f t="shared" si="0"/>
        <v>80%</v>
      </c>
      <c r="F22" s="45" t="str">
        <f>IF(B22="Acquisitions foncières",SUMIF($B$15:B22,"Acquisitions foncières",$C$15:C22),IF(B22="Investissements immatériels",SUMIF($B$15:B22,"Investissements immatériels",$C$15:C22),""))</f>
        <v/>
      </c>
      <c r="G22" s="45" t="str">
        <f>IF(AND(B22="Acquisitions foncières",F22&gt;'Dépenses prévisionnelles'!$J$5),"AC+",IF(AND(B22="Investissements immatériels",F22&gt;'Dépenses prévisionnelles'!$J$7),"IM+",IF(AND(B22="Acquisitions foncières",'Dépenses prévisionnelles'!$I$5="Ce montant dépasse le seuil de 10% du montant total des dépenses"),"AC",IF(AND(B22="Investissements immatériels",$I$7="Le montant des dépenses a été ajusté pours respecter le seuil de 20%"),"IM",""))))</f>
        <v/>
      </c>
      <c r="H22" s="46" t="str">
        <f>IF(OR(AND(B22="Acquisitions foncières",'Dépenses prévisionnelles'!$I$5="seuil respecté"),AND(B22="Investissements immatériels",'Dépenses prévisionnelles'!$I$7="seuil respecté"),B22="Investissements matériels",AND(B22="Acquisitions foncières",'Dépenses prévisionnelles'!$I$5="Ce montant dépasse le seuil de 10% du montant total des dépenses",F22&lt;'Dépenses prévisionnelles'!$J$5,B22="Acquisitions foncières",COUNTIF($G$15:G21,OR("AC+","AC"))=0),AND(B22="Investissements immatériels",'Dépenses prévisionnelles'!$I$7="Le montant des dépenses a été ajusté pour respecter le seuil de 20%",F22&lt;'Dépenses prévisionnelles'!$J$7,B22="Investissements immatériels",COUNTIF($G$15:G21,OR("IM+","IM"))=0)),'Répartition des financements'!C22,IF(AND(B22="Acquisitions foncières",COUNTIF($G$15:G21,"AC+")=0,COUNTIF($G$15:G21,"AC")&gt;0),'Dépenses prévisionnelles'!$J$5-SUMIF('Répartition des financements'!$G$15:G21,"AC",'Répartition des financements'!$F$15:F21),IF(AND(B22="Investissements immatériels",COUNTIF($G$15:G21,"IM+")=0,COUNTIF($G$15:G21,"IM")&gt;0),'Dépenses prévisionnelles'!$J$7-SUMIF('Répartition des financements'!$G$15:G21,"IM",'Répartition des financements'!$F$15:F21),IF(AND('Répartition des financements'!B22="Acquisitions foncières",COUNTIF($G$15:G21,"AC+")&gt;0),0,IF(AND(B22="Investissements immatériels",COUNTIF($G$15:G21,"IM+")&gt;0),0,IF('Répartition des financements'!B22="Acquisitions foncières",'Dépenses prévisionnelles'!$J$5,IF(B22="Investissements immatériels",'Dépenses prévisionnelles'!$J$7,"0")))))))</f>
        <v>0</v>
      </c>
      <c r="I22" s="46">
        <f t="shared" si="1"/>
        <v>0</v>
      </c>
    </row>
    <row r="23" spans="1:13" x14ac:dyDescent="0.35">
      <c r="A23" s="47" t="str">
        <f>IF('Dépenses prévisionnelles'!A22="","",'Dépenses prévisionnelles'!A22)</f>
        <v/>
      </c>
      <c r="B23" s="47" t="str">
        <f>IF('Dépenses prévisionnelles'!B22="","",'Dépenses prévisionnelles'!B22)</f>
        <v/>
      </c>
      <c r="C23" s="46">
        <f>'Dépenses prévisionnelles'!D22</f>
        <v>0</v>
      </c>
      <c r="D23" s="37"/>
      <c r="E23" s="45" t="str">
        <f t="shared" si="0"/>
        <v>80%</v>
      </c>
      <c r="F23" s="45" t="str">
        <f>IF(B23="Acquisitions foncières",SUMIF($B$15:B23,"Acquisitions foncières",$C$15:C23),IF(B23="Investissements immatériels",SUMIF($B$15:B23,"Investissements immatériels",$C$15:C23),""))</f>
        <v/>
      </c>
      <c r="G23" s="45" t="str">
        <f>IF(AND(B23="Acquisitions foncières",F23&gt;'Dépenses prévisionnelles'!$J$5),"AC+",IF(AND(B23="Investissements immatériels",F23&gt;'Dépenses prévisionnelles'!$J$7),"IM+",IF(AND(B23="Acquisitions foncières",'Dépenses prévisionnelles'!$I$5="Ce montant dépasse le seuil de 10% du montant total des dépenses"),"AC",IF(AND(B23="Investissements immatériels",$I$7="Le montant des dépenses a été ajusté pours respecter le seuil de 20%"),"IM",""))))</f>
        <v/>
      </c>
      <c r="H23" s="46" t="str">
        <f>IF(OR(AND(B23="Acquisitions foncières",'Dépenses prévisionnelles'!$I$5="seuil respecté"),AND(B23="Investissements immatériels",'Dépenses prévisionnelles'!$I$7="seuil respecté"),B23="Investissements matériels",AND(B23="Acquisitions foncières",'Dépenses prévisionnelles'!$I$5="Ce montant dépasse le seuil de 10% du montant total des dépenses",F23&lt;'Dépenses prévisionnelles'!$J$5,B23="Acquisitions foncières",COUNTIF($G$15:G22,OR("AC+","AC"))=0),AND(B23="Investissements immatériels",'Dépenses prévisionnelles'!$I$7="Le montant des dépenses a été ajusté pour respecter le seuil de 20%",F23&lt;'Dépenses prévisionnelles'!$J$7,B23="Investissements immatériels",COUNTIF($G$15:G22,OR("IM+","IM"))=0)),'Répartition des financements'!C23,IF(AND(B23="Acquisitions foncières",COUNTIF($G$15:G22,"AC+")=0,COUNTIF($G$15:G22,"AC")&gt;0),'Dépenses prévisionnelles'!$J$5-SUMIF('Répartition des financements'!$G$15:G22,"AC",'Répartition des financements'!$F$15:F22),IF(AND(B23="Investissements immatériels",COUNTIF($G$15:G22,"IM+")=0,COUNTIF($G$15:G22,"IM")&gt;0),'Dépenses prévisionnelles'!$J$7-SUMIF('Répartition des financements'!$G$15:G22,"IM",'Répartition des financements'!$F$15:F22),IF(AND('Répartition des financements'!B23="Acquisitions foncières",COUNTIF($G$15:G22,"AC+")&gt;0),0,IF(AND(B23="Investissements immatériels",COUNTIF($G$15:G22,"IM+")&gt;0),0,IF('Répartition des financements'!B23="Acquisitions foncières",'Dépenses prévisionnelles'!$J$5,IF(B23="Investissements immatériels",'Dépenses prévisionnelles'!$J$7,"0")))))))</f>
        <v>0</v>
      </c>
      <c r="I23" s="46">
        <f t="shared" si="1"/>
        <v>0</v>
      </c>
    </row>
    <row r="24" spans="1:13" x14ac:dyDescent="0.35">
      <c r="A24" s="47" t="str">
        <f>IF('Dépenses prévisionnelles'!A23="","",'Dépenses prévisionnelles'!A23)</f>
        <v/>
      </c>
      <c r="B24" s="47" t="str">
        <f>IF('Dépenses prévisionnelles'!B23="","",'Dépenses prévisionnelles'!B23)</f>
        <v/>
      </c>
      <c r="C24" s="46">
        <f>'Dépenses prévisionnelles'!D23</f>
        <v>0</v>
      </c>
      <c r="D24" s="37"/>
      <c r="E24" s="45" t="str">
        <f t="shared" si="0"/>
        <v>80%</v>
      </c>
      <c r="F24" s="45" t="str">
        <f>IF(B24="Acquisitions foncières",SUMIF($B$15:B24,"Acquisitions foncières",$C$15:C24),IF(B24="Investissements immatériels",SUMIF($B$15:B24,"Investissements immatériels",$C$15:C24),""))</f>
        <v/>
      </c>
      <c r="G24" s="45" t="str">
        <f>IF(AND(B24="Acquisitions foncières",F24&gt;'Dépenses prévisionnelles'!$J$5),"AC+",IF(AND(B24="Investissements immatériels",F24&gt;'Dépenses prévisionnelles'!$J$7),"IM+",IF(AND(B24="Acquisitions foncières",'Dépenses prévisionnelles'!$I$5="Ce montant dépasse le seuil de 10% du montant total des dépenses"),"AC",IF(AND(B24="Investissements immatériels",$I$7="Le montant des dépenses a été ajusté pours respecter le seuil de 20%"),"IM",""))))</f>
        <v/>
      </c>
      <c r="H24" s="46" t="str">
        <f>IF(OR(AND(B24="Acquisitions foncières",'Dépenses prévisionnelles'!$I$5="seuil respecté"),AND(B24="Investissements immatériels",'Dépenses prévisionnelles'!$I$7="seuil respecté"),B24="Investissements matériels",AND(B24="Acquisitions foncières",'Dépenses prévisionnelles'!$I$5="Ce montant dépasse le seuil de 10% du montant total des dépenses",F24&lt;'Dépenses prévisionnelles'!$J$5,B24="Acquisitions foncières",COUNTIF($G$15:G23,OR("AC+","AC"))=0),AND(B24="Investissements immatériels",'Dépenses prévisionnelles'!$I$7="Le montant des dépenses a été ajusté pour respecter le seuil de 20%",F24&lt;'Dépenses prévisionnelles'!$J$7,B24="Investissements immatériels",COUNTIF($G$15:G23,OR("IM+","IM"))=0)),'Répartition des financements'!C24,IF(AND(B24="Acquisitions foncières",COUNTIF($G$15:G23,"AC+")=0,COUNTIF($G$15:G23,"AC")&gt;0),'Dépenses prévisionnelles'!$J$5-SUMIF('Répartition des financements'!$G$15:G23,"AC",'Répartition des financements'!$F$15:F23),IF(AND(B24="Investissements immatériels",COUNTIF($G$15:G23,"IM+")=0,COUNTIF($G$15:G23,"IM")&gt;0),'Dépenses prévisionnelles'!$J$7-SUMIF('Répartition des financements'!$G$15:G23,"IM",'Répartition des financements'!$F$15:F23),IF(AND('Répartition des financements'!B24="Acquisitions foncières",COUNTIF($G$15:G23,"AC+")&gt;0),0,IF(AND(B24="Investissements immatériels",COUNTIF($G$15:G23,"IM+")&gt;0),0,IF('Répartition des financements'!B24="Acquisitions foncières",'Dépenses prévisionnelles'!$J$5,IF(B24="Investissements immatériels",'Dépenses prévisionnelles'!$J$7,"0")))))))</f>
        <v>0</v>
      </c>
      <c r="I24" s="46">
        <f t="shared" si="1"/>
        <v>0</v>
      </c>
    </row>
    <row r="25" spans="1:13" x14ac:dyDescent="0.35">
      <c r="A25" s="47" t="str">
        <f>IF('Dépenses prévisionnelles'!A24="","",'Dépenses prévisionnelles'!A24)</f>
        <v/>
      </c>
      <c r="B25" s="47" t="str">
        <f>IF('Dépenses prévisionnelles'!B24="","",'Dépenses prévisionnelles'!B24)</f>
        <v/>
      </c>
      <c r="C25" s="46">
        <f>'Dépenses prévisionnelles'!D24</f>
        <v>0</v>
      </c>
      <c r="D25" s="37"/>
      <c r="E25" s="45" t="str">
        <f t="shared" si="0"/>
        <v>80%</v>
      </c>
      <c r="F25" s="45" t="str">
        <f>IF(B25="Acquisitions foncières",SUMIF($B$15:B25,"Acquisitions foncières",$C$15:C25),IF(B25="Investissements immatériels",SUMIF($B$15:B25,"Investissements immatériels",$C$15:C25),""))</f>
        <v/>
      </c>
      <c r="G25" s="45" t="str">
        <f>IF(AND(B25="Acquisitions foncières",F25&gt;'Dépenses prévisionnelles'!$J$5),"AC+",IF(AND(B25="Investissements immatériels",F25&gt;'Dépenses prévisionnelles'!$J$7),"IM+",IF(AND(B25="Acquisitions foncières",'Dépenses prévisionnelles'!$I$5="Ce montant dépasse le seuil de 10% du montant total des dépenses"),"AC",IF(AND(B25="Investissements immatériels",$I$7="Le montant des dépenses a été ajusté pours respecter le seuil de 20%"),"IM",""))))</f>
        <v/>
      </c>
      <c r="H25" s="46" t="str">
        <f>IF(OR(AND(B25="Acquisitions foncières",'Dépenses prévisionnelles'!$I$5="seuil respecté"),AND(B25="Investissements immatériels",'Dépenses prévisionnelles'!$I$7="seuil respecté"),B25="Investissements matériels",AND(B25="Acquisitions foncières",'Dépenses prévisionnelles'!$I$5="Ce montant dépasse le seuil de 10% du montant total des dépenses",F25&lt;'Dépenses prévisionnelles'!$J$5,B25="Acquisitions foncières",COUNTIF($G$15:G24,OR("AC+","AC"))=0),AND(B25="Investissements immatériels",'Dépenses prévisionnelles'!$I$7="Le montant des dépenses a été ajusté pour respecter le seuil de 20%",F25&lt;'Dépenses prévisionnelles'!$J$7,B25="Investissements immatériels",COUNTIF($G$15:G24,OR("IM+","IM"))=0)),'Répartition des financements'!C25,IF(AND(B25="Acquisitions foncières",COUNTIF($G$15:G24,"AC+")=0,COUNTIF($G$15:G24,"AC")&gt;0),'Dépenses prévisionnelles'!$J$5-SUMIF('Répartition des financements'!$G$15:G24,"AC",'Répartition des financements'!$F$15:F24),IF(AND(B25="Investissements immatériels",COUNTIF($G$15:G24,"IM+")=0,COUNTIF($G$15:G24,"IM")&gt;0),'Dépenses prévisionnelles'!$J$7-SUMIF('Répartition des financements'!$G$15:G24,"IM",'Répartition des financements'!$F$15:F24),IF(AND('Répartition des financements'!B25="Acquisitions foncières",COUNTIF($G$15:G24,"AC+")&gt;0),0,IF(AND(B25="Investissements immatériels",COUNTIF($G$15:G24,"IM+")&gt;0),0,IF('Répartition des financements'!B25="Acquisitions foncières",'Dépenses prévisionnelles'!$J$5,IF(B25="Investissements immatériels",'Dépenses prévisionnelles'!$J$7,"0")))))))</f>
        <v>0</v>
      </c>
      <c r="I25" s="46">
        <f t="shared" si="1"/>
        <v>0</v>
      </c>
    </row>
    <row r="26" spans="1:13" x14ac:dyDescent="0.35">
      <c r="A26" s="47" t="str">
        <f>IF('Dépenses prévisionnelles'!A25="","",'Dépenses prévisionnelles'!A25)</f>
        <v/>
      </c>
      <c r="B26" s="47" t="str">
        <f>IF('Dépenses prévisionnelles'!B25="","",'Dépenses prévisionnelles'!B25)</f>
        <v/>
      </c>
      <c r="C26" s="46">
        <f>'Dépenses prévisionnelles'!D25</f>
        <v>0</v>
      </c>
      <c r="D26" s="37"/>
      <c r="E26" s="45" t="str">
        <f t="shared" si="0"/>
        <v>80%</v>
      </c>
      <c r="F26" s="45" t="str">
        <f>IF(B26="Acquisitions foncières",SUMIF($B$15:B26,"Acquisitions foncières",$C$15:C26),IF(B26="Investissements immatériels",SUMIF($B$15:B26,"Investissements immatériels",$C$15:C26),""))</f>
        <v/>
      </c>
      <c r="G26" s="45" t="str">
        <f>IF(AND(B26="Acquisitions foncières",F26&gt;'Dépenses prévisionnelles'!$J$5),"AC+",IF(AND(B26="Investissements immatériels",F26&gt;'Dépenses prévisionnelles'!$J$7),"IM+",IF(AND(B26="Acquisitions foncières",'Dépenses prévisionnelles'!$I$5="Ce montant dépasse le seuil de 10% du montant total des dépenses"),"AC",IF(AND(B26="Investissements immatériels",$I$7="Le montant des dépenses a été ajusté pours respecter le seuil de 20%"),"IM",""))))</f>
        <v/>
      </c>
      <c r="H26" s="46" t="str">
        <f>IF(OR(AND(B26="Acquisitions foncières",'Dépenses prévisionnelles'!$I$5="seuil respecté"),AND(B26="Investissements immatériels",'Dépenses prévisionnelles'!$I$7="seuil respecté"),B26="Investissements matériels",AND(B26="Acquisitions foncières",'Dépenses prévisionnelles'!$I$5="Ce montant dépasse le seuil de 10% du montant total des dépenses",F26&lt;'Dépenses prévisionnelles'!$J$5,B26="Acquisitions foncières",COUNTIF($G$15:G25,OR("AC+","AC"))=0),AND(B26="Investissements immatériels",'Dépenses prévisionnelles'!$I$7="Le montant des dépenses a été ajusté pour respecter le seuil de 20%",F26&lt;'Dépenses prévisionnelles'!$J$7,B26="Investissements immatériels",COUNTIF($G$15:G25,OR("IM+","IM"))=0)),'Répartition des financements'!C26,IF(AND(B26="Acquisitions foncières",COUNTIF($G$15:G25,"AC+")=0,COUNTIF($G$15:G25,"AC")&gt;0),'Dépenses prévisionnelles'!$J$5-SUMIF('Répartition des financements'!$G$15:G25,"AC",'Répartition des financements'!$F$15:F25),IF(AND(B26="Investissements immatériels",COUNTIF($G$15:G25,"IM+")=0,COUNTIF($G$15:G25,"IM")&gt;0),'Dépenses prévisionnelles'!$J$7-SUMIF('Répartition des financements'!$G$15:G25,"IM",'Répartition des financements'!$F$15:F25),IF(AND('Répartition des financements'!B26="Acquisitions foncières",COUNTIF($G$15:G25,"AC+")&gt;0),0,IF(AND(B26="Investissements immatériels",COUNTIF($G$15:G25,"IM+")&gt;0),0,IF('Répartition des financements'!B26="Acquisitions foncières",'Dépenses prévisionnelles'!$J$5,IF(B26="Investissements immatériels",'Dépenses prévisionnelles'!$J$7,"0")))))))</f>
        <v>0</v>
      </c>
      <c r="I26" s="46">
        <f t="shared" si="1"/>
        <v>0</v>
      </c>
    </row>
    <row r="27" spans="1:13" x14ac:dyDescent="0.35">
      <c r="A27" s="47" t="str">
        <f>IF('Dépenses prévisionnelles'!A26="","",'Dépenses prévisionnelles'!A26)</f>
        <v/>
      </c>
      <c r="B27" s="47" t="str">
        <f>IF('Dépenses prévisionnelles'!B26="","",'Dépenses prévisionnelles'!B26)</f>
        <v/>
      </c>
      <c r="C27" s="46">
        <f>'Dépenses prévisionnelles'!D26</f>
        <v>0</v>
      </c>
      <c r="D27" s="37"/>
      <c r="E27" s="45" t="str">
        <f t="shared" si="0"/>
        <v>80%</v>
      </c>
      <c r="F27" s="45" t="str">
        <f>IF(B27="Acquisitions foncières",SUMIF($B$15:B27,"Acquisitions foncières",$C$15:C27),IF(B27="Investissements immatériels",SUMIF($B$15:B27,"Investissements immatériels",$C$15:C27),""))</f>
        <v/>
      </c>
      <c r="G27" s="45" t="str">
        <f>IF(AND(B27="Acquisitions foncières",F27&gt;'Dépenses prévisionnelles'!$J$5),"AC+",IF(AND(B27="Investissements immatériels",F27&gt;'Dépenses prévisionnelles'!$J$7),"IM+",IF(AND(B27="Acquisitions foncières",'Dépenses prévisionnelles'!$I$5="Ce montant dépasse le seuil de 10% du montant total des dépenses"),"AC",IF(AND(B27="Investissements immatériels",$I$7="Le montant des dépenses a été ajusté pours respecter le seuil de 20%"),"IM",""))))</f>
        <v/>
      </c>
      <c r="H27" s="46" t="str">
        <f>IF(OR(AND(B27="Acquisitions foncières",'Dépenses prévisionnelles'!$I$5="seuil respecté"),AND(B27="Investissements immatériels",'Dépenses prévisionnelles'!$I$7="seuil respecté"),B27="Investissements matériels",AND(B27="Acquisitions foncières",'Dépenses prévisionnelles'!$I$5="Ce montant dépasse le seuil de 10% du montant total des dépenses",F27&lt;'Dépenses prévisionnelles'!$J$5,B27="Acquisitions foncières",COUNTIF($G$15:G26,OR("AC+","AC"))=0),AND(B27="Investissements immatériels",'Dépenses prévisionnelles'!$I$7="Le montant des dépenses a été ajusté pour respecter le seuil de 20%",F27&lt;'Dépenses prévisionnelles'!$J$7,B27="Investissements immatériels",COUNTIF($G$15:G26,OR("IM+","IM"))=0)),'Répartition des financements'!C27,IF(AND(B27="Acquisitions foncières",COUNTIF($G$15:G26,"AC+")=0,COUNTIF($G$15:G26,"AC")&gt;0),'Dépenses prévisionnelles'!$J$5-SUMIF('Répartition des financements'!$G$15:G26,"AC",'Répartition des financements'!$F$15:F26),IF(AND(B27="Investissements immatériels",COUNTIF($G$15:G26,"IM+")=0,COUNTIF($G$15:G26,"IM")&gt;0),'Dépenses prévisionnelles'!$J$7-SUMIF('Répartition des financements'!$G$15:G26,"IM",'Répartition des financements'!$F$15:F26),IF(AND('Répartition des financements'!B27="Acquisitions foncières",COUNTIF($G$15:G26,"AC+")&gt;0),0,IF(AND(B27="Investissements immatériels",COUNTIF($G$15:G26,"IM+")&gt;0),0,IF('Répartition des financements'!B27="Acquisitions foncières",'Dépenses prévisionnelles'!$J$5,IF(B27="Investissements immatériels",'Dépenses prévisionnelles'!$J$7,"0")))))))</f>
        <v>0</v>
      </c>
      <c r="I27" s="46">
        <f t="shared" si="1"/>
        <v>0</v>
      </c>
    </row>
    <row r="28" spans="1:13" x14ac:dyDescent="0.35">
      <c r="A28" s="47" t="str">
        <f>IF('Dépenses prévisionnelles'!A27="","",'Dépenses prévisionnelles'!A27)</f>
        <v/>
      </c>
      <c r="B28" s="47" t="str">
        <f>IF('Dépenses prévisionnelles'!B27="","",'Dépenses prévisionnelles'!B27)</f>
        <v/>
      </c>
      <c r="C28" s="46">
        <f>'Dépenses prévisionnelles'!D27</f>
        <v>0</v>
      </c>
      <c r="D28" s="37"/>
      <c r="E28" s="45" t="str">
        <f t="shared" si="0"/>
        <v>80%</v>
      </c>
      <c r="F28" s="45" t="str">
        <f>IF(B28="Acquisitions foncières",SUMIF($B$15:B28,"Acquisitions foncières",$C$15:C28),IF(B28="Investissements immatériels",SUMIF($B$15:B28,"Investissements immatériels",$C$15:C28),""))</f>
        <v/>
      </c>
      <c r="G28" s="45" t="str">
        <f>IF(AND(B28="Acquisitions foncières",F28&gt;'Dépenses prévisionnelles'!$J$5),"AC+",IF(AND(B28="Investissements immatériels",F28&gt;'Dépenses prévisionnelles'!$J$7),"IM+",IF(AND(B28="Acquisitions foncières",'Dépenses prévisionnelles'!$I$5="Ce montant dépasse le seuil de 10% du montant total des dépenses"),"AC",IF(AND(B28="Investissements immatériels",$I$7="Le montant des dépenses a été ajusté pours respecter le seuil de 20%"),"IM",""))))</f>
        <v/>
      </c>
      <c r="H28" s="46" t="str">
        <f>IF(OR(AND(B28="Acquisitions foncières",'Dépenses prévisionnelles'!$I$5="seuil respecté"),AND(B28="Investissements immatériels",'Dépenses prévisionnelles'!$I$7="seuil respecté"),B28="Investissements matériels",AND(B28="Acquisitions foncières",'Dépenses prévisionnelles'!$I$5="Ce montant dépasse le seuil de 10% du montant total des dépenses",F28&lt;'Dépenses prévisionnelles'!$J$5,B28="Acquisitions foncières",COUNTIF($G$15:G27,OR("AC+","AC"))=0),AND(B28="Investissements immatériels",'Dépenses prévisionnelles'!$I$7="Le montant des dépenses a été ajusté pour respecter le seuil de 20%",F28&lt;'Dépenses prévisionnelles'!$J$7,B28="Investissements immatériels",COUNTIF($G$15:G27,OR("IM+","IM"))=0)),'Répartition des financements'!C28,IF(AND(B28="Acquisitions foncières",COUNTIF($G$15:G27,"AC+")=0,COUNTIF($G$15:G27,"AC")&gt;0),'Dépenses prévisionnelles'!$J$5-SUMIF('Répartition des financements'!$G$15:G27,"AC",'Répartition des financements'!$F$15:F27),IF(AND(B28="Investissements immatériels",COUNTIF($G$15:G27,"IM+")=0,COUNTIF($G$15:G27,"IM")&gt;0),'Dépenses prévisionnelles'!$J$7-SUMIF('Répartition des financements'!$G$15:G27,"IM",'Répartition des financements'!$F$15:F27),IF(AND('Répartition des financements'!B28="Acquisitions foncières",COUNTIF($G$15:G27,"AC+")&gt;0),0,IF(AND(B28="Investissements immatériels",COUNTIF($G$15:G27,"IM+")&gt;0),0,IF('Répartition des financements'!B28="Acquisitions foncières",'Dépenses prévisionnelles'!$J$5,IF(B28="Investissements immatériels",'Dépenses prévisionnelles'!$J$7,"0")))))))</f>
        <v>0</v>
      </c>
      <c r="I28" s="46">
        <f t="shared" si="1"/>
        <v>0</v>
      </c>
    </row>
    <row r="29" spans="1:13" x14ac:dyDescent="0.35">
      <c r="A29" s="47" t="str">
        <f>IF('Dépenses prévisionnelles'!A28="","",'Dépenses prévisionnelles'!A28)</f>
        <v/>
      </c>
      <c r="B29" s="47" t="str">
        <f>IF('Dépenses prévisionnelles'!B28="","",'Dépenses prévisionnelles'!B28)</f>
        <v/>
      </c>
      <c r="C29" s="46">
        <f>'Dépenses prévisionnelles'!D28</f>
        <v>0</v>
      </c>
      <c r="D29" s="37"/>
      <c r="E29" s="45" t="str">
        <f t="shared" si="0"/>
        <v>80%</v>
      </c>
      <c r="F29" s="45" t="str">
        <f>IF(B29="Acquisitions foncières",SUMIF($B$15:B29,"Acquisitions foncières",$C$15:C29),IF(B29="Investissements immatériels",SUMIF($B$15:B29,"Investissements immatériels",$C$15:C29),""))</f>
        <v/>
      </c>
      <c r="G29" s="45" t="str">
        <f>IF(AND(B29="Acquisitions foncières",F29&gt;'Dépenses prévisionnelles'!$J$5),"AC+",IF(AND(B29="Investissements immatériels",F29&gt;'Dépenses prévisionnelles'!$J$7),"IM+",IF(AND(B29="Acquisitions foncières",'Dépenses prévisionnelles'!$I$5="Ce montant dépasse le seuil de 10% du montant total des dépenses"),"AC",IF(AND(B29="Investissements immatériels",$I$7="Le montant des dépenses a été ajusté pours respecter le seuil de 20%"),"IM",""))))</f>
        <v/>
      </c>
      <c r="H29" s="46" t="str">
        <f>IF(OR(AND(B29="Acquisitions foncières",'Dépenses prévisionnelles'!$I$5="seuil respecté"),AND(B29="Investissements immatériels",'Dépenses prévisionnelles'!$I$7="seuil respecté"),B29="Investissements matériels",AND(B29="Acquisitions foncières",'Dépenses prévisionnelles'!$I$5="Ce montant dépasse le seuil de 10% du montant total des dépenses",F29&lt;'Dépenses prévisionnelles'!$J$5,B29="Acquisitions foncières",COUNTIF($G$15:G28,OR("AC+","AC"))=0),AND(B29="Investissements immatériels",'Dépenses prévisionnelles'!$I$7="Le montant des dépenses a été ajusté pour respecter le seuil de 20%",F29&lt;'Dépenses prévisionnelles'!$J$7,B29="Investissements immatériels",COUNTIF($G$15:G28,OR("IM+","IM"))=0)),'Répartition des financements'!C29,IF(AND(B29="Acquisitions foncières",COUNTIF($G$15:G28,"AC+")=0,COUNTIF($G$15:G28,"AC")&gt;0),'Dépenses prévisionnelles'!$J$5-SUMIF('Répartition des financements'!$G$15:G28,"AC",'Répartition des financements'!$F$15:F28),IF(AND(B29="Investissements immatériels",COUNTIF($G$15:G28,"IM+")=0,COUNTIF($G$15:G28,"IM")&gt;0),'Dépenses prévisionnelles'!$J$7-SUMIF('Répartition des financements'!$G$15:G28,"IM",'Répartition des financements'!$F$15:F28),IF(AND('Répartition des financements'!B29="Acquisitions foncières",COUNTIF($G$15:G28,"AC+")&gt;0),0,IF(AND(B29="Investissements immatériels",COUNTIF($G$15:G28,"IM+")&gt;0),0,IF('Répartition des financements'!B29="Acquisitions foncières",'Dépenses prévisionnelles'!$J$5,IF(B29="Investissements immatériels",'Dépenses prévisionnelles'!$J$7,"0")))))))</f>
        <v>0</v>
      </c>
      <c r="I29" s="46">
        <f t="shared" si="1"/>
        <v>0</v>
      </c>
    </row>
    <row r="30" spans="1:13" x14ac:dyDescent="0.35">
      <c r="A30" s="47" t="str">
        <f>IF('Dépenses prévisionnelles'!A29="","",'Dépenses prévisionnelles'!A29)</f>
        <v/>
      </c>
      <c r="B30" s="47" t="str">
        <f>IF('Dépenses prévisionnelles'!B29="","",'Dépenses prévisionnelles'!B29)</f>
        <v/>
      </c>
      <c r="C30" s="46">
        <f>'Dépenses prévisionnelles'!D29</f>
        <v>0</v>
      </c>
      <c r="D30" s="37"/>
      <c r="E30" s="45" t="str">
        <f t="shared" si="0"/>
        <v>80%</v>
      </c>
      <c r="F30" s="45" t="str">
        <f>IF(B30="Acquisitions foncières",SUMIF($B$15:B30,"Acquisitions foncières",$C$15:C30),IF(B30="Investissements immatériels",SUMIF($B$15:B30,"Investissements immatériels",$C$15:C30),""))</f>
        <v/>
      </c>
      <c r="G30" s="45" t="str">
        <f>IF(AND(B30="Acquisitions foncières",F30&gt;'Dépenses prévisionnelles'!$J$5),"AC+",IF(AND(B30="Investissements immatériels",F30&gt;'Dépenses prévisionnelles'!$J$7),"IM+",IF(AND(B30="Acquisitions foncières",'Dépenses prévisionnelles'!$I$5="Ce montant dépasse le seuil de 10% du montant total des dépenses"),"AC",IF(AND(B30="Investissements immatériels",$I$7="Le montant des dépenses a été ajusté pours respecter le seuil de 20%"),"IM",""))))</f>
        <v/>
      </c>
      <c r="H30" s="46" t="str">
        <f>IF(OR(AND(B30="Acquisitions foncières",'Dépenses prévisionnelles'!$I$5="seuil respecté"),AND(B30="Investissements immatériels",'Dépenses prévisionnelles'!$I$7="seuil respecté"),B30="Investissements matériels",AND(B30="Acquisitions foncières",'Dépenses prévisionnelles'!$I$5="Ce montant dépasse le seuil de 10% du montant total des dépenses",F30&lt;'Dépenses prévisionnelles'!$J$5,B30="Acquisitions foncières",COUNTIF($G$15:G29,OR("AC+","AC"))=0),AND(B30="Investissements immatériels",'Dépenses prévisionnelles'!$I$7="Le montant des dépenses a été ajusté pour respecter le seuil de 20%",F30&lt;'Dépenses prévisionnelles'!$J$7,B30="Investissements immatériels",COUNTIF($G$15:G29,OR("IM+","IM"))=0)),'Répartition des financements'!C30,IF(AND(B30="Acquisitions foncières",COUNTIF($G$15:G29,"AC+")=0,COUNTIF($G$15:G29,"AC")&gt;0),'Dépenses prévisionnelles'!$J$5-SUMIF('Répartition des financements'!$G$15:G29,"AC",'Répartition des financements'!$F$15:F29),IF(AND(B30="Investissements immatériels",COUNTIF($G$15:G29,"IM+")=0,COUNTIF($G$15:G29,"IM")&gt;0),'Dépenses prévisionnelles'!$J$7-SUMIF('Répartition des financements'!$G$15:G29,"IM",'Répartition des financements'!$F$15:F29),IF(AND('Répartition des financements'!B30="Acquisitions foncières",COUNTIF($G$15:G29,"AC+")&gt;0),0,IF(AND(B30="Investissements immatériels",COUNTIF($G$15:G29,"IM+")&gt;0),0,IF('Répartition des financements'!B30="Acquisitions foncières",'Dépenses prévisionnelles'!$J$5,IF(B30="Investissements immatériels",'Dépenses prévisionnelles'!$J$7,"0")))))))</f>
        <v>0</v>
      </c>
      <c r="I30" s="46">
        <f t="shared" si="1"/>
        <v>0</v>
      </c>
    </row>
    <row r="31" spans="1:13" x14ac:dyDescent="0.35">
      <c r="A31" s="47" t="str">
        <f>IF('Dépenses prévisionnelles'!A30="","",'Dépenses prévisionnelles'!A30)</f>
        <v/>
      </c>
      <c r="B31" s="47" t="str">
        <f>IF('Dépenses prévisionnelles'!B30="","",'Dépenses prévisionnelles'!B30)</f>
        <v/>
      </c>
      <c r="C31" s="46">
        <f>'Dépenses prévisionnelles'!D30</f>
        <v>0</v>
      </c>
      <c r="D31" s="37"/>
      <c r="E31" s="45" t="str">
        <f t="shared" si="0"/>
        <v>80%</v>
      </c>
      <c r="F31" s="45" t="str">
        <f>IF(B31="Acquisitions foncières",SUMIF($B$15:B31,"Acquisitions foncières",$C$15:C31),IF(B31="Investissements immatériels",SUMIF($B$15:B31,"Investissements immatériels",$C$15:C31),""))</f>
        <v/>
      </c>
      <c r="G31" s="45" t="str">
        <f>IF(AND(B31="Acquisitions foncières",F31&gt;'Dépenses prévisionnelles'!$J$5),"AC+",IF(AND(B31="Investissements immatériels",F31&gt;'Dépenses prévisionnelles'!$J$7),"IM+",IF(AND(B31="Acquisitions foncières",'Dépenses prévisionnelles'!$I$5="Ce montant dépasse le seuil de 10% du montant total des dépenses"),"AC",IF(AND(B31="Investissements immatériels",$I$7="Le montant des dépenses a été ajusté pours respecter le seuil de 20%"),"IM",""))))</f>
        <v/>
      </c>
      <c r="H31" s="46" t="str">
        <f>IF(OR(AND(B31="Acquisitions foncières",'Dépenses prévisionnelles'!$I$5="seuil respecté"),AND(B31="Investissements immatériels",'Dépenses prévisionnelles'!$I$7="seuil respecté"),B31="Investissements matériels",AND(B31="Acquisitions foncières",'Dépenses prévisionnelles'!$I$5="Ce montant dépasse le seuil de 10% du montant total des dépenses",F31&lt;'Dépenses prévisionnelles'!$J$5,B31="Acquisitions foncières",COUNTIF($G$15:G30,OR("AC+","AC"))=0),AND(B31="Investissements immatériels",'Dépenses prévisionnelles'!$I$7="Le montant des dépenses a été ajusté pour respecter le seuil de 20%",F31&lt;'Dépenses prévisionnelles'!$J$7,B31="Investissements immatériels",COUNTIF($G$15:G30,OR("IM+","IM"))=0)),'Répartition des financements'!C31,IF(AND(B31="Acquisitions foncières",COUNTIF($G$15:G30,"AC+")=0,COUNTIF($G$15:G30,"AC")&gt;0),'Dépenses prévisionnelles'!$J$5-SUMIF('Répartition des financements'!$G$15:G30,"AC",'Répartition des financements'!$F$15:F30),IF(AND(B31="Investissements immatériels",COUNTIF($G$15:G30,"IM+")=0,COUNTIF($G$15:G30,"IM")&gt;0),'Dépenses prévisionnelles'!$J$7-SUMIF('Répartition des financements'!$G$15:G30,"IM",'Répartition des financements'!$F$15:F30),IF(AND('Répartition des financements'!B31="Acquisitions foncières",COUNTIF($G$15:G30,"AC+")&gt;0),0,IF(AND(B31="Investissements immatériels",COUNTIF($G$15:G30,"IM+")&gt;0),0,IF('Répartition des financements'!B31="Acquisitions foncières",'Dépenses prévisionnelles'!$J$5,IF(B31="Investissements immatériels",'Dépenses prévisionnelles'!$J$7,"0")))))))</f>
        <v>0</v>
      </c>
      <c r="I31" s="46">
        <f t="shared" si="1"/>
        <v>0</v>
      </c>
    </row>
    <row r="32" spans="1:13" x14ac:dyDescent="0.35">
      <c r="A32" s="47" t="str">
        <f>IF('Dépenses prévisionnelles'!A31="","",'Dépenses prévisionnelles'!A31)</f>
        <v/>
      </c>
      <c r="B32" s="47" t="str">
        <f>IF('Dépenses prévisionnelles'!B31="","",'Dépenses prévisionnelles'!B31)</f>
        <v/>
      </c>
      <c r="C32" s="46">
        <f>'Dépenses prévisionnelles'!D31</f>
        <v>0</v>
      </c>
      <c r="D32" s="37"/>
      <c r="E32" s="45" t="str">
        <f t="shared" si="0"/>
        <v>80%</v>
      </c>
      <c r="F32" s="45" t="str">
        <f>IF(B32="Acquisitions foncières",SUMIF($B$15:B32,"Acquisitions foncières",$C$15:C32),IF(B32="Investissements immatériels",SUMIF($B$15:B32,"Investissements immatériels",$C$15:C32),""))</f>
        <v/>
      </c>
      <c r="G32" s="45" t="str">
        <f>IF(AND(B32="Acquisitions foncières",F32&gt;'Dépenses prévisionnelles'!$J$5),"AC+",IF(AND(B32="Investissements immatériels",F32&gt;'Dépenses prévisionnelles'!$J$7),"IM+",IF(AND(B32="Acquisitions foncières",'Dépenses prévisionnelles'!$I$5="Ce montant dépasse le seuil de 10% du montant total des dépenses"),"AC",IF(AND(B32="Investissements immatériels",$I$7="Le montant des dépenses a été ajusté pours respecter le seuil de 20%"),"IM",""))))</f>
        <v/>
      </c>
      <c r="H32" s="46" t="str">
        <f>IF(OR(AND(B32="Acquisitions foncières",'Dépenses prévisionnelles'!$I$5="seuil respecté"),AND(B32="Investissements immatériels",'Dépenses prévisionnelles'!$I$7="seuil respecté"),B32="Investissements matériels",AND(B32="Acquisitions foncières",'Dépenses prévisionnelles'!$I$5="Ce montant dépasse le seuil de 10% du montant total des dépenses",F32&lt;'Dépenses prévisionnelles'!$J$5,B32="Acquisitions foncières",COUNTIF($G$15:G31,OR("AC+","AC"))=0),AND(B32="Investissements immatériels",'Dépenses prévisionnelles'!$I$7="Le montant des dépenses a été ajusté pour respecter le seuil de 20%",F32&lt;'Dépenses prévisionnelles'!$J$7,B32="Investissements immatériels",COUNTIF($G$15:G31,OR("IM+","IM"))=0)),'Répartition des financements'!C32,IF(AND(B32="Acquisitions foncières",COUNTIF($G$15:G31,"AC+")=0,COUNTIF($G$15:G31,"AC")&gt;0),'Dépenses prévisionnelles'!$J$5-SUMIF('Répartition des financements'!$G$15:G31,"AC",'Répartition des financements'!$F$15:F31),IF(AND(B32="Investissements immatériels",COUNTIF($G$15:G31,"IM+")=0,COUNTIF($G$15:G31,"IM")&gt;0),'Dépenses prévisionnelles'!$J$7-SUMIF('Répartition des financements'!$G$15:G31,"IM",'Répartition des financements'!$F$15:F31),IF(AND('Répartition des financements'!B32="Acquisitions foncières",COUNTIF($G$15:G31,"AC+")&gt;0),0,IF(AND(B32="Investissements immatériels",COUNTIF($G$15:G31,"IM+")&gt;0),0,IF('Répartition des financements'!B32="Acquisitions foncières",'Dépenses prévisionnelles'!$J$5,IF(B32="Investissements immatériels",'Dépenses prévisionnelles'!$J$7,"0")))))))</f>
        <v>0</v>
      </c>
      <c r="I32" s="46">
        <f t="shared" si="1"/>
        <v>0</v>
      </c>
    </row>
    <row r="33" spans="1:9" x14ac:dyDescent="0.35">
      <c r="A33" s="47" t="str">
        <f>IF('Dépenses prévisionnelles'!A32="","",'Dépenses prévisionnelles'!A32)</f>
        <v/>
      </c>
      <c r="B33" s="47" t="str">
        <f>IF('Dépenses prévisionnelles'!B32="","",'Dépenses prévisionnelles'!B32)</f>
        <v/>
      </c>
      <c r="C33" s="46">
        <f>'Dépenses prévisionnelles'!D32</f>
        <v>0</v>
      </c>
      <c r="D33" s="37"/>
      <c r="E33" s="45" t="str">
        <f t="shared" si="0"/>
        <v>80%</v>
      </c>
      <c r="F33" s="45" t="str">
        <f>IF(B33="Acquisitions foncières",SUMIF($B$15:B33,"Acquisitions foncières",$C$15:C33),IF(B33="Investissements immatériels",SUMIF($B$15:B33,"Investissements immatériels",$C$15:C33),""))</f>
        <v/>
      </c>
      <c r="G33" s="45" t="str">
        <f>IF(AND(B33="Acquisitions foncières",F33&gt;'Dépenses prévisionnelles'!$J$5),"AC+",IF(AND(B33="Investissements immatériels",F33&gt;'Dépenses prévisionnelles'!$J$7),"IM+",IF(AND(B33="Acquisitions foncières",'Dépenses prévisionnelles'!$I$5="Ce montant dépasse le seuil de 10% du montant total des dépenses"),"AC",IF(AND(B33="Investissements immatériels",$I$7="Le montant des dépenses a été ajusté pours respecter le seuil de 20%"),"IM",""))))</f>
        <v/>
      </c>
      <c r="H33" s="46" t="str">
        <f>IF(OR(AND(B33="Acquisitions foncières",'Dépenses prévisionnelles'!$I$5="seuil respecté"),AND(B33="Investissements immatériels",'Dépenses prévisionnelles'!$I$7="seuil respecté"),B33="Investissements matériels",AND(B33="Acquisitions foncières",'Dépenses prévisionnelles'!$I$5="Ce montant dépasse le seuil de 10% du montant total des dépenses",F33&lt;'Dépenses prévisionnelles'!$J$5,B33="Acquisitions foncières",COUNTIF($G$15:G32,OR("AC+","AC"))=0),AND(B33="Investissements immatériels",'Dépenses prévisionnelles'!$I$7="Le montant des dépenses a été ajusté pour respecter le seuil de 20%",F33&lt;'Dépenses prévisionnelles'!$J$7,B33="Investissements immatériels",COUNTIF($G$15:G32,OR("IM+","IM"))=0)),'Répartition des financements'!C33,IF(AND(B33="Acquisitions foncières",COUNTIF($G$15:G32,"AC+")=0,COUNTIF($G$15:G32,"AC")&gt;0),'Dépenses prévisionnelles'!$J$5-SUMIF('Répartition des financements'!$G$15:G32,"AC",'Répartition des financements'!$F$15:F32),IF(AND(B33="Investissements immatériels",COUNTIF($G$15:G32,"IM+")=0,COUNTIF($G$15:G32,"IM")&gt;0),'Dépenses prévisionnelles'!$J$7-SUMIF('Répartition des financements'!$G$15:G32,"IM",'Répartition des financements'!$F$15:F32),IF(AND('Répartition des financements'!B33="Acquisitions foncières",COUNTIF($G$15:G32,"AC+")&gt;0),0,IF(AND(B33="Investissements immatériels",COUNTIF($G$15:G32,"IM+")&gt;0),0,IF('Répartition des financements'!B33="Acquisitions foncières",'Dépenses prévisionnelles'!$J$5,IF(B33="Investissements immatériels",'Dépenses prévisionnelles'!$J$7,"0")))))))</f>
        <v>0</v>
      </c>
      <c r="I33" s="46">
        <f t="shared" si="1"/>
        <v>0</v>
      </c>
    </row>
    <row r="34" spans="1:9" x14ac:dyDescent="0.35">
      <c r="A34" s="47" t="str">
        <f>IF('Dépenses prévisionnelles'!A33="","",'Dépenses prévisionnelles'!A33)</f>
        <v/>
      </c>
      <c r="B34" s="47" t="str">
        <f>IF('Dépenses prévisionnelles'!B33="","",'Dépenses prévisionnelles'!B33)</f>
        <v/>
      </c>
      <c r="C34" s="46">
        <f>'Dépenses prévisionnelles'!D33</f>
        <v>0</v>
      </c>
      <c r="D34" s="37"/>
      <c r="E34" s="45" t="str">
        <f t="shared" si="0"/>
        <v>80%</v>
      </c>
      <c r="F34" s="45" t="str">
        <f>IF(B34="Acquisitions foncières",SUMIF($B$15:B34,"Acquisitions foncières",$C$15:C34),IF(B34="Investissements immatériels",SUMIF($B$15:B34,"Investissements immatériels",$C$15:C34),""))</f>
        <v/>
      </c>
      <c r="G34" s="45" t="str">
        <f>IF(AND(B34="Acquisitions foncières",F34&gt;'Dépenses prévisionnelles'!$J$5),"AC+",IF(AND(B34="Investissements immatériels",F34&gt;'Dépenses prévisionnelles'!$J$7),"IM+",IF(AND(B34="Acquisitions foncières",'Dépenses prévisionnelles'!$I$5="Ce montant dépasse le seuil de 10% du montant total des dépenses"),"AC",IF(AND(B34="Investissements immatériels",$I$7="Le montant des dépenses a été ajusté pours respecter le seuil de 20%"),"IM",""))))</f>
        <v/>
      </c>
      <c r="H34" s="46" t="str">
        <f>IF(OR(AND(B34="Acquisitions foncières",'Dépenses prévisionnelles'!$I$5="seuil respecté"),AND(B34="Investissements immatériels",'Dépenses prévisionnelles'!$I$7="seuil respecté"),B34="Investissements matériels",AND(B34="Acquisitions foncières",'Dépenses prévisionnelles'!$I$5="Ce montant dépasse le seuil de 10% du montant total des dépenses",F34&lt;'Dépenses prévisionnelles'!$J$5,B34="Acquisitions foncières",COUNTIF($G$15:G33,OR("AC+","AC"))=0),AND(B34="Investissements immatériels",'Dépenses prévisionnelles'!$I$7="Le montant des dépenses a été ajusté pour respecter le seuil de 20%",F34&lt;'Dépenses prévisionnelles'!$J$7,B34="Investissements immatériels",COUNTIF($G$15:G33,OR("IM+","IM"))=0)),'Répartition des financements'!C34,IF(AND(B34="Acquisitions foncières",COUNTIF($G$15:G33,"AC+")=0,COUNTIF($G$15:G33,"AC")&gt;0),'Dépenses prévisionnelles'!$J$5-SUMIF('Répartition des financements'!$G$15:G33,"AC",'Répartition des financements'!$F$15:F33),IF(AND(B34="Investissements immatériels",COUNTIF($G$15:G33,"IM+")=0,COUNTIF($G$15:G33,"IM")&gt;0),'Dépenses prévisionnelles'!$J$7-SUMIF('Répartition des financements'!$G$15:G33,"IM",'Répartition des financements'!$F$15:F33),IF(AND('Répartition des financements'!B34="Acquisitions foncières",COUNTIF($G$15:G33,"AC+")&gt;0),0,IF(AND(B34="Investissements immatériels",COUNTIF($G$15:G33,"IM+")&gt;0),0,IF('Répartition des financements'!B34="Acquisitions foncières",'Dépenses prévisionnelles'!$J$5,IF(B34="Investissements immatériels",'Dépenses prévisionnelles'!$J$7,"0")))))))</f>
        <v>0</v>
      </c>
      <c r="I34" s="46">
        <f t="shared" si="1"/>
        <v>0</v>
      </c>
    </row>
    <row r="35" spans="1:9" x14ac:dyDescent="0.35">
      <c r="A35" s="47" t="str">
        <f>IF('Dépenses prévisionnelles'!A34="","",'Dépenses prévisionnelles'!A34)</f>
        <v/>
      </c>
      <c r="B35" s="47" t="str">
        <f>IF('Dépenses prévisionnelles'!B34="","",'Dépenses prévisionnelles'!B34)</f>
        <v/>
      </c>
      <c r="C35" s="46">
        <f>'Dépenses prévisionnelles'!D34</f>
        <v>0</v>
      </c>
      <c r="D35" s="37"/>
      <c r="E35" s="45" t="str">
        <f t="shared" si="0"/>
        <v>80%</v>
      </c>
      <c r="F35" s="45" t="str">
        <f>IF(B35="Acquisitions foncières",SUMIF($B$15:B35,"Acquisitions foncières",$C$15:C35),IF(B35="Investissements immatériels",SUMIF($B$15:B35,"Investissements immatériels",$C$15:C35),""))</f>
        <v/>
      </c>
      <c r="G35" s="45" t="str">
        <f>IF(AND(B35="Acquisitions foncières",F35&gt;'Dépenses prévisionnelles'!$J$5),"AC+",IF(AND(B35="Investissements immatériels",F35&gt;'Dépenses prévisionnelles'!$J$7),"IM+",IF(AND(B35="Acquisitions foncières",'Dépenses prévisionnelles'!$I$5="Ce montant dépasse le seuil de 10% du montant total des dépenses"),"AC",IF(AND(B35="Investissements immatériels",$I$7="Le montant des dépenses a été ajusté pours respecter le seuil de 20%"),"IM",""))))</f>
        <v/>
      </c>
      <c r="H35" s="46" t="str">
        <f>IF(OR(AND(B35="Acquisitions foncières",'Dépenses prévisionnelles'!$I$5="seuil respecté"),AND(B35="Investissements immatériels",'Dépenses prévisionnelles'!$I$7="seuil respecté"),B35="Investissements matériels",AND(B35="Acquisitions foncières",'Dépenses prévisionnelles'!$I$5="Ce montant dépasse le seuil de 10% du montant total des dépenses",F35&lt;'Dépenses prévisionnelles'!$J$5,B35="Acquisitions foncières",COUNTIF($G$15:G34,OR("AC+","AC"))=0),AND(B35="Investissements immatériels",'Dépenses prévisionnelles'!$I$7="Le montant des dépenses a été ajusté pour respecter le seuil de 20%",F35&lt;'Dépenses prévisionnelles'!$J$7,B35="Investissements immatériels",COUNTIF($G$15:G34,OR("IM+","IM"))=0)),'Répartition des financements'!C35,IF(AND(B35="Acquisitions foncières",COUNTIF($G$15:G34,"AC+")=0,COUNTIF($G$15:G34,"AC")&gt;0),'Dépenses prévisionnelles'!$J$5-SUMIF('Répartition des financements'!$G$15:G34,"AC",'Répartition des financements'!$F$15:F34),IF(AND(B35="Investissements immatériels",COUNTIF($G$15:G34,"IM+")=0,COUNTIF($G$15:G34,"IM")&gt;0),'Dépenses prévisionnelles'!$J$7-SUMIF('Répartition des financements'!$G$15:G34,"IM",'Répartition des financements'!$F$15:F34),IF(AND('Répartition des financements'!B35="Acquisitions foncières",COUNTIF($G$15:G34,"AC+")&gt;0),0,IF(AND(B35="Investissements immatériels",COUNTIF($G$15:G34,"IM+")&gt;0),0,IF('Répartition des financements'!B35="Acquisitions foncières",'Dépenses prévisionnelles'!$J$5,IF(B35="Investissements immatériels",'Dépenses prévisionnelles'!$J$7,"0")))))))</f>
        <v>0</v>
      </c>
      <c r="I35" s="46">
        <f t="shared" si="1"/>
        <v>0</v>
      </c>
    </row>
    <row r="36" spans="1:9" x14ac:dyDescent="0.35">
      <c r="A36" s="47" t="str">
        <f>IF('Dépenses prévisionnelles'!A35="","",'Dépenses prévisionnelles'!A35)</f>
        <v/>
      </c>
      <c r="B36" s="47" t="str">
        <f>IF('Dépenses prévisionnelles'!B35="","",'Dépenses prévisionnelles'!B35)</f>
        <v/>
      </c>
      <c r="C36" s="46">
        <f>'Dépenses prévisionnelles'!D35</f>
        <v>0</v>
      </c>
      <c r="D36" s="37"/>
      <c r="E36" s="45" t="str">
        <f t="shared" si="0"/>
        <v>80%</v>
      </c>
      <c r="F36" s="45" t="str">
        <f>IF(B36="Acquisitions foncières",SUMIF($B$15:B36,"Acquisitions foncières",$C$15:C36),IF(B36="Investissements immatériels",SUMIF($B$15:B36,"Investissements immatériels",$C$15:C36),""))</f>
        <v/>
      </c>
      <c r="G36" s="45" t="str">
        <f>IF(AND(B36="Acquisitions foncières",F36&gt;'Dépenses prévisionnelles'!$J$5),"AC+",IF(AND(B36="Investissements immatériels",F36&gt;'Dépenses prévisionnelles'!$J$7),"IM+",IF(AND(B36="Acquisitions foncières",'Dépenses prévisionnelles'!$I$5="Ce montant dépasse le seuil de 10% du montant total des dépenses"),"AC",IF(AND(B36="Investissements immatériels",$I$7="Le montant des dépenses a été ajusté pours respecter le seuil de 20%"),"IM",""))))</f>
        <v/>
      </c>
      <c r="H36" s="46" t="str">
        <f>IF(OR(AND(B36="Acquisitions foncières",'Dépenses prévisionnelles'!$I$5="seuil respecté"),AND(B36="Investissements immatériels",'Dépenses prévisionnelles'!$I$7="seuil respecté"),B36="Investissements matériels",AND(B36="Acquisitions foncières",'Dépenses prévisionnelles'!$I$5="Ce montant dépasse le seuil de 10% du montant total des dépenses",F36&lt;'Dépenses prévisionnelles'!$J$5,B36="Acquisitions foncières",COUNTIF($G$15:G35,OR("AC+","AC"))=0),AND(B36="Investissements immatériels",'Dépenses prévisionnelles'!$I$7="Le montant des dépenses a été ajusté pour respecter le seuil de 20%",F36&lt;'Dépenses prévisionnelles'!$J$7,B36="Investissements immatériels",COUNTIF($G$15:G35,OR("IM+","IM"))=0)),'Répartition des financements'!C36,IF(AND(B36="Acquisitions foncières",COUNTIF($G$15:G35,"AC+")=0,COUNTIF($G$15:G35,"AC")&gt;0),'Dépenses prévisionnelles'!$J$5-SUMIF('Répartition des financements'!$G$15:G35,"AC",'Répartition des financements'!$F$15:F35),IF(AND(B36="Investissements immatériels",COUNTIF($G$15:G35,"IM+")=0,COUNTIF($G$15:G35,"IM")&gt;0),'Dépenses prévisionnelles'!$J$7-SUMIF('Répartition des financements'!$G$15:G35,"IM",'Répartition des financements'!$F$15:F35),IF(AND('Répartition des financements'!B36="Acquisitions foncières",COUNTIF($G$15:G35,"AC+")&gt;0),0,IF(AND(B36="Investissements immatériels",COUNTIF($G$15:G35,"IM+")&gt;0),0,IF('Répartition des financements'!B36="Acquisitions foncières",'Dépenses prévisionnelles'!$J$5,IF(B36="Investissements immatériels",'Dépenses prévisionnelles'!$J$7,"0")))))))</f>
        <v>0</v>
      </c>
      <c r="I36" s="46">
        <f t="shared" si="1"/>
        <v>0</v>
      </c>
    </row>
    <row r="37" spans="1:9" x14ac:dyDescent="0.35">
      <c r="A37" s="47" t="str">
        <f>IF('Dépenses prévisionnelles'!A36="","",'Dépenses prévisionnelles'!A36)</f>
        <v/>
      </c>
      <c r="B37" s="47" t="str">
        <f>IF('Dépenses prévisionnelles'!B36="","",'Dépenses prévisionnelles'!B36)</f>
        <v/>
      </c>
      <c r="C37" s="46">
        <f>'Dépenses prévisionnelles'!D36</f>
        <v>0</v>
      </c>
      <c r="D37" s="37"/>
      <c r="E37" s="45" t="str">
        <f t="shared" si="0"/>
        <v>80%</v>
      </c>
      <c r="F37" s="45" t="str">
        <f>IF(B37="Acquisitions foncières",SUMIF($B$15:B37,"Acquisitions foncières",$C$15:C37),IF(B37="Investissements immatériels",SUMIF($B$15:B37,"Investissements immatériels",$C$15:C37),""))</f>
        <v/>
      </c>
      <c r="G37" s="45" t="str">
        <f>IF(AND(B37="Acquisitions foncières",F37&gt;'Dépenses prévisionnelles'!$J$5),"AC+",IF(AND(B37="Investissements immatériels",F37&gt;'Dépenses prévisionnelles'!$J$7),"IM+",IF(AND(B37="Acquisitions foncières",'Dépenses prévisionnelles'!$I$5="Ce montant dépasse le seuil de 10% du montant total des dépenses"),"AC",IF(AND(B37="Investissements immatériels",$I$7="Le montant des dépenses a été ajusté pours respecter le seuil de 20%"),"IM",""))))</f>
        <v/>
      </c>
      <c r="H37" s="46" t="str">
        <f>IF(OR(AND(B37="Acquisitions foncières",'Dépenses prévisionnelles'!$I$5="seuil respecté"),AND(B37="Investissements immatériels",'Dépenses prévisionnelles'!$I$7="seuil respecté"),B37="Investissements matériels",AND(B37="Acquisitions foncières",'Dépenses prévisionnelles'!$I$5="Ce montant dépasse le seuil de 10% du montant total des dépenses",F37&lt;'Dépenses prévisionnelles'!$J$5,B37="Acquisitions foncières",COUNTIF($G$15:G36,OR("AC+","AC"))=0),AND(B37="Investissements immatériels",'Dépenses prévisionnelles'!$I$7="Le montant des dépenses a été ajusté pour respecter le seuil de 20%",F37&lt;'Dépenses prévisionnelles'!$J$7,B37="Investissements immatériels",COUNTIF($G$15:G36,OR("IM+","IM"))=0)),'Répartition des financements'!C37,IF(AND(B37="Acquisitions foncières",COUNTIF($G$15:G36,"AC+")=0,COUNTIF($G$15:G36,"AC")&gt;0),'Dépenses prévisionnelles'!$J$5-SUMIF('Répartition des financements'!$G$15:G36,"AC",'Répartition des financements'!$F$15:F36),IF(AND(B37="Investissements immatériels",COUNTIF($G$15:G36,"IM+")=0,COUNTIF($G$15:G36,"IM")&gt;0),'Dépenses prévisionnelles'!$J$7-SUMIF('Répartition des financements'!$G$15:G36,"IM",'Répartition des financements'!$F$15:F36),IF(AND('Répartition des financements'!B37="Acquisitions foncières",COUNTIF($G$15:G36,"AC+")&gt;0),0,IF(AND(B37="Investissements immatériels",COUNTIF($G$15:G36,"IM+")&gt;0),0,IF('Répartition des financements'!B37="Acquisitions foncières",'Dépenses prévisionnelles'!$J$5,IF(B37="Investissements immatériels",'Dépenses prévisionnelles'!$J$7,"0")))))))</f>
        <v>0</v>
      </c>
      <c r="I37" s="46">
        <f t="shared" si="1"/>
        <v>0</v>
      </c>
    </row>
    <row r="38" spans="1:9" x14ac:dyDescent="0.35">
      <c r="A38" s="47" t="str">
        <f>IF('Dépenses prévisionnelles'!A37="","",'Dépenses prévisionnelles'!A37)</f>
        <v/>
      </c>
      <c r="B38" s="47" t="str">
        <f>IF('Dépenses prévisionnelles'!B37="","",'Dépenses prévisionnelles'!B37)</f>
        <v/>
      </c>
      <c r="C38" s="46">
        <f>'Dépenses prévisionnelles'!D37</f>
        <v>0</v>
      </c>
      <c r="D38" s="37"/>
      <c r="E38" s="45" t="str">
        <f t="shared" si="0"/>
        <v>80%</v>
      </c>
      <c r="F38" s="45" t="str">
        <f>IF(B38="Acquisitions foncières",SUMIF($B$15:B38,"Acquisitions foncières",$C$15:C38),IF(B38="Investissements immatériels",SUMIF($B$15:B38,"Investissements immatériels",$C$15:C38),""))</f>
        <v/>
      </c>
      <c r="G38" s="45" t="str">
        <f>IF(AND(B38="Acquisitions foncières",F38&gt;'Dépenses prévisionnelles'!$J$5),"AC+",IF(AND(B38="Investissements immatériels",F38&gt;'Dépenses prévisionnelles'!$J$7),"IM+",IF(AND(B38="Acquisitions foncières",'Dépenses prévisionnelles'!$I$5="Ce montant dépasse le seuil de 10% du montant total des dépenses"),"AC",IF(AND(B38="Investissements immatériels",$I$7="Le montant des dépenses a été ajusté pours respecter le seuil de 20%"),"IM",""))))</f>
        <v/>
      </c>
      <c r="H38" s="46" t="str">
        <f>IF(OR(AND(B38="Acquisitions foncières",'Dépenses prévisionnelles'!$I$5="seuil respecté"),AND(B38="Investissements immatériels",'Dépenses prévisionnelles'!$I$7="seuil respecté"),B38="Investissements matériels",AND(B38="Acquisitions foncières",'Dépenses prévisionnelles'!$I$5="Ce montant dépasse le seuil de 10% du montant total des dépenses",F38&lt;'Dépenses prévisionnelles'!$J$5,B38="Acquisitions foncières",COUNTIF($G$15:G37,OR("AC+","AC"))=0),AND(B38="Investissements immatériels",'Dépenses prévisionnelles'!$I$7="Le montant des dépenses a été ajusté pour respecter le seuil de 20%",F38&lt;'Dépenses prévisionnelles'!$J$7,B38="Investissements immatériels",COUNTIF($G$15:G37,OR("IM+","IM"))=0)),'Répartition des financements'!C38,IF(AND(B38="Acquisitions foncières",COUNTIF($G$15:G37,"AC+")=0,COUNTIF($G$15:G37,"AC")&gt;0),'Dépenses prévisionnelles'!$J$5-SUMIF('Répartition des financements'!$G$15:G37,"AC",'Répartition des financements'!$F$15:F37),IF(AND(B38="Investissements immatériels",COUNTIF($G$15:G37,"IM+")=0,COUNTIF($G$15:G37,"IM")&gt;0),'Dépenses prévisionnelles'!$J$7-SUMIF('Répartition des financements'!$G$15:G37,"IM",'Répartition des financements'!$F$15:F37),IF(AND('Répartition des financements'!B38="Acquisitions foncières",COUNTIF($G$15:G37,"AC+")&gt;0),0,IF(AND(B38="Investissements immatériels",COUNTIF($G$15:G37,"IM+")&gt;0),0,IF('Répartition des financements'!B38="Acquisitions foncières",'Dépenses prévisionnelles'!$J$5,IF(B38="Investissements immatériels",'Dépenses prévisionnelles'!$J$7,"0")))))))</f>
        <v>0</v>
      </c>
      <c r="I38" s="46">
        <f t="shared" si="1"/>
        <v>0</v>
      </c>
    </row>
    <row r="39" spans="1:9" x14ac:dyDescent="0.35">
      <c r="A39" s="47" t="str">
        <f>IF('Dépenses prévisionnelles'!A38="","",'Dépenses prévisionnelles'!A38)</f>
        <v/>
      </c>
      <c r="B39" s="47" t="str">
        <f>IF('Dépenses prévisionnelles'!B38="","",'Dépenses prévisionnelles'!B38)</f>
        <v/>
      </c>
      <c r="C39" s="46">
        <f>'Dépenses prévisionnelles'!D38</f>
        <v>0</v>
      </c>
      <c r="D39" s="37"/>
      <c r="E39" s="45" t="str">
        <f t="shared" si="0"/>
        <v>80%</v>
      </c>
      <c r="F39" s="45" t="str">
        <f>IF(B39="Acquisitions foncières",SUMIF($B$15:B39,"Acquisitions foncières",$C$15:C39),IF(B39="Investissements immatériels",SUMIF($B$15:B39,"Investissements immatériels",$C$15:C39),""))</f>
        <v/>
      </c>
      <c r="G39" s="45" t="str">
        <f>IF(AND(B39="Acquisitions foncières",F39&gt;'Dépenses prévisionnelles'!$J$5),"AC+",IF(AND(B39="Investissements immatériels",F39&gt;'Dépenses prévisionnelles'!$J$7),"IM+",IF(AND(B39="Acquisitions foncières",'Dépenses prévisionnelles'!$I$5="Ce montant dépasse le seuil de 10% du montant total des dépenses"),"AC",IF(AND(B39="Investissements immatériels",$I$7="Le montant des dépenses a été ajusté pours respecter le seuil de 20%"),"IM",""))))</f>
        <v/>
      </c>
      <c r="H39" s="46" t="str">
        <f>IF(OR(AND(B39="Acquisitions foncières",'Dépenses prévisionnelles'!$I$5="seuil respecté"),AND(B39="Investissements immatériels",'Dépenses prévisionnelles'!$I$7="seuil respecté"),B39="Investissements matériels",AND(B39="Acquisitions foncières",'Dépenses prévisionnelles'!$I$5="Ce montant dépasse le seuil de 10% du montant total des dépenses",F39&lt;'Dépenses prévisionnelles'!$J$5,B39="Acquisitions foncières",COUNTIF($G$15:G38,OR("AC+","AC"))=0),AND(B39="Investissements immatériels",'Dépenses prévisionnelles'!$I$7="Le montant des dépenses a été ajusté pour respecter le seuil de 20%",F39&lt;'Dépenses prévisionnelles'!$J$7,B39="Investissements immatériels",COUNTIF($G$15:G38,OR("IM+","IM"))=0)),'Répartition des financements'!C39,IF(AND(B39="Acquisitions foncières",COUNTIF($G$15:G38,"AC+")=0,COUNTIF($G$15:G38,"AC")&gt;0),'Dépenses prévisionnelles'!$J$5-SUMIF('Répartition des financements'!$G$15:G38,"AC",'Répartition des financements'!$F$15:F38),IF(AND(B39="Investissements immatériels",COUNTIF($G$15:G38,"IM+")=0,COUNTIF($G$15:G38,"IM")&gt;0),'Dépenses prévisionnelles'!$J$7-SUMIF('Répartition des financements'!$G$15:G38,"IM",'Répartition des financements'!$F$15:F38),IF(AND('Répartition des financements'!B39="Acquisitions foncières",COUNTIF($G$15:G38,"AC+")&gt;0),0,IF(AND(B39="Investissements immatériels",COUNTIF($G$15:G38,"IM+")&gt;0),0,IF('Répartition des financements'!B39="Acquisitions foncières",'Dépenses prévisionnelles'!$J$5,IF(B39="Investissements immatériels",'Dépenses prévisionnelles'!$J$7,"0")))))))</f>
        <v>0</v>
      </c>
      <c r="I39" s="46">
        <f t="shared" si="1"/>
        <v>0</v>
      </c>
    </row>
    <row r="40" spans="1:9" x14ac:dyDescent="0.35">
      <c r="A40" s="47" t="str">
        <f>IF('Dépenses prévisionnelles'!A39="","",'Dépenses prévisionnelles'!A39)</f>
        <v/>
      </c>
      <c r="B40" s="47" t="str">
        <f>IF('Dépenses prévisionnelles'!B39="","",'Dépenses prévisionnelles'!B39)</f>
        <v/>
      </c>
      <c r="C40" s="46">
        <f>'Dépenses prévisionnelles'!D39</f>
        <v>0</v>
      </c>
      <c r="D40" s="37"/>
      <c r="E40" s="45" t="str">
        <f t="shared" si="0"/>
        <v>80%</v>
      </c>
      <c r="F40" s="45" t="str">
        <f>IF(B40="Acquisitions foncières",SUMIF($B$15:B40,"Acquisitions foncières",$C$15:C40),IF(B40="Investissements immatériels",SUMIF($B$15:B40,"Investissements immatériels",$C$15:C40),""))</f>
        <v/>
      </c>
      <c r="G40" s="45" t="str">
        <f>IF(AND(B40="Acquisitions foncières",F40&gt;'Dépenses prévisionnelles'!$J$5),"AC+",IF(AND(B40="Investissements immatériels",F40&gt;'Dépenses prévisionnelles'!$J$7),"IM+",IF(AND(B40="Acquisitions foncières",'Dépenses prévisionnelles'!$I$5="Ce montant dépasse le seuil de 10% du montant total des dépenses"),"AC",IF(AND(B40="Investissements immatériels",$I$7="Le montant des dépenses a été ajusté pours respecter le seuil de 20%"),"IM",""))))</f>
        <v/>
      </c>
      <c r="H40" s="46" t="str">
        <f>IF(OR(AND(B40="Acquisitions foncières",'Dépenses prévisionnelles'!$I$5="seuil respecté"),AND(B40="Investissements immatériels",'Dépenses prévisionnelles'!$I$7="seuil respecté"),B40="Investissements matériels",AND(B40="Acquisitions foncières",'Dépenses prévisionnelles'!$I$5="Ce montant dépasse le seuil de 10% du montant total des dépenses",F40&lt;'Dépenses prévisionnelles'!$J$5,B40="Acquisitions foncières",COUNTIF($G$15:G39,OR("AC+","AC"))=0),AND(B40="Investissements immatériels",'Dépenses prévisionnelles'!$I$7="Le montant des dépenses a été ajusté pour respecter le seuil de 20%",F40&lt;'Dépenses prévisionnelles'!$J$7,B40="Investissements immatériels",COUNTIF($G$15:G39,OR("IM+","IM"))=0)),'Répartition des financements'!C40,IF(AND(B40="Acquisitions foncières",COUNTIF($G$15:G39,"AC+")=0,COUNTIF($G$15:G39,"AC")&gt;0),'Dépenses prévisionnelles'!$J$5-SUMIF('Répartition des financements'!$G$15:G39,"AC",'Répartition des financements'!$F$15:F39),IF(AND(B40="Investissements immatériels",COUNTIF($G$15:G39,"IM+")=0,COUNTIF($G$15:G39,"IM")&gt;0),'Dépenses prévisionnelles'!$J$7-SUMIF('Répartition des financements'!$G$15:G39,"IM",'Répartition des financements'!$F$15:F39),IF(AND('Répartition des financements'!B40="Acquisitions foncières",COUNTIF($G$15:G39,"AC+")&gt;0),0,IF(AND(B40="Investissements immatériels",COUNTIF($G$15:G39,"IM+")&gt;0),0,IF('Répartition des financements'!B40="Acquisitions foncières",'Dépenses prévisionnelles'!$J$5,IF(B40="Investissements immatériels",'Dépenses prévisionnelles'!$J$7,"0")))))))</f>
        <v>0</v>
      </c>
      <c r="I40" s="46">
        <f t="shared" si="1"/>
        <v>0</v>
      </c>
    </row>
    <row r="41" spans="1:9" x14ac:dyDescent="0.35">
      <c r="A41" s="47" t="str">
        <f>IF('Dépenses prévisionnelles'!A40="","",'Dépenses prévisionnelles'!A40)</f>
        <v/>
      </c>
      <c r="B41" s="47" t="str">
        <f>IF('Dépenses prévisionnelles'!B40="","",'Dépenses prévisionnelles'!B40)</f>
        <v/>
      </c>
      <c r="C41" s="46">
        <f>'Dépenses prévisionnelles'!D40</f>
        <v>0</v>
      </c>
      <c r="D41" s="37"/>
      <c r="E41" s="45" t="str">
        <f t="shared" si="0"/>
        <v>80%</v>
      </c>
      <c r="F41" s="45" t="str">
        <f>IF(B41="Acquisitions foncières",SUMIF($B$15:B41,"Acquisitions foncières",$C$15:C41),IF(B41="Investissements immatériels",SUMIF($B$15:B41,"Investissements immatériels",$C$15:C41),""))</f>
        <v/>
      </c>
      <c r="G41" s="45" t="str">
        <f>IF(AND(B41="Acquisitions foncières",F41&gt;'Dépenses prévisionnelles'!$J$5),"AC+",IF(AND(B41="Investissements immatériels",F41&gt;'Dépenses prévisionnelles'!$J$7),"IM+",IF(AND(B41="Acquisitions foncières",'Dépenses prévisionnelles'!$I$5="Ce montant dépasse le seuil de 10% du montant total des dépenses"),"AC",IF(AND(B41="Investissements immatériels",$I$7="Le montant des dépenses a été ajusté pours respecter le seuil de 20%"),"IM",""))))</f>
        <v/>
      </c>
      <c r="H41" s="46" t="str">
        <f>IF(OR(AND(B41="Acquisitions foncières",'Dépenses prévisionnelles'!$I$5="seuil respecté"),AND(B41="Investissements immatériels",'Dépenses prévisionnelles'!$I$7="seuil respecté"),B41="Investissements matériels",AND(B41="Acquisitions foncières",'Dépenses prévisionnelles'!$I$5="Ce montant dépasse le seuil de 10% du montant total des dépenses",F41&lt;'Dépenses prévisionnelles'!$J$5,B41="Acquisitions foncières",COUNTIF($G$15:G40,OR("AC+","AC"))=0),AND(B41="Investissements immatériels",'Dépenses prévisionnelles'!$I$7="Le montant des dépenses a été ajusté pour respecter le seuil de 20%",F41&lt;'Dépenses prévisionnelles'!$J$7,B41="Investissements immatériels",COUNTIF($G$15:G40,OR("IM+","IM"))=0)),'Répartition des financements'!C41,IF(AND(B41="Acquisitions foncières",COUNTIF($G$15:G40,"AC+")=0,COUNTIF($G$15:G40,"AC")&gt;0),'Dépenses prévisionnelles'!$J$5-SUMIF('Répartition des financements'!$G$15:G40,"AC",'Répartition des financements'!$F$15:F40),IF(AND(B41="Investissements immatériels",COUNTIF($G$15:G40,"IM+")=0,COUNTIF($G$15:G40,"IM")&gt;0),'Dépenses prévisionnelles'!$J$7-SUMIF('Répartition des financements'!$G$15:G40,"IM",'Répartition des financements'!$F$15:F40),IF(AND('Répartition des financements'!B41="Acquisitions foncières",COUNTIF($G$15:G40,"AC+")&gt;0),0,IF(AND(B41="Investissements immatériels",COUNTIF($G$15:G40,"IM+")&gt;0),0,IF('Répartition des financements'!B41="Acquisitions foncières",'Dépenses prévisionnelles'!$J$5,IF(B41="Investissements immatériels",'Dépenses prévisionnelles'!$J$7,"0")))))))</f>
        <v>0</v>
      </c>
      <c r="I41" s="46">
        <f t="shared" si="1"/>
        <v>0</v>
      </c>
    </row>
    <row r="42" spans="1:9" x14ac:dyDescent="0.35">
      <c r="A42" s="47" t="str">
        <f>IF('Dépenses prévisionnelles'!A41="","",'Dépenses prévisionnelles'!A41)</f>
        <v/>
      </c>
      <c r="B42" s="47" t="str">
        <f>IF('Dépenses prévisionnelles'!B41="","",'Dépenses prévisionnelles'!B41)</f>
        <v/>
      </c>
      <c r="C42" s="46">
        <f>'Dépenses prévisionnelles'!D41</f>
        <v>0</v>
      </c>
      <c r="D42" s="37"/>
      <c r="E42" s="45" t="str">
        <f t="shared" si="0"/>
        <v>80%</v>
      </c>
      <c r="F42" s="45" t="str">
        <f>IF(B42="Acquisitions foncières",SUMIF($B$15:B42,"Acquisitions foncières",$C$15:C42),IF(B42="Investissements immatériels",SUMIF($B$15:B42,"Investissements immatériels",$C$15:C42),""))</f>
        <v/>
      </c>
      <c r="G42" s="45" t="str">
        <f>IF(AND(B42="Acquisitions foncières",F42&gt;'Dépenses prévisionnelles'!$J$5),"AC+",IF(AND(B42="Investissements immatériels",F42&gt;'Dépenses prévisionnelles'!$J$7),"IM+",IF(AND(B42="Acquisitions foncières",'Dépenses prévisionnelles'!$I$5="Ce montant dépasse le seuil de 10% du montant total des dépenses"),"AC",IF(AND(B42="Investissements immatériels",$I$7="Le montant des dépenses a été ajusté pours respecter le seuil de 20%"),"IM",""))))</f>
        <v/>
      </c>
      <c r="H42" s="46" t="str">
        <f>IF(OR(AND(B42="Acquisitions foncières",'Dépenses prévisionnelles'!$I$5="seuil respecté"),AND(B42="Investissements immatériels",'Dépenses prévisionnelles'!$I$7="seuil respecté"),B42="Investissements matériels",AND(B42="Acquisitions foncières",'Dépenses prévisionnelles'!$I$5="Ce montant dépasse le seuil de 10% du montant total des dépenses",F42&lt;'Dépenses prévisionnelles'!$J$5,B42="Acquisitions foncières",COUNTIF($G$15:G41,OR("AC+","AC"))=0),AND(B42="Investissements immatériels",'Dépenses prévisionnelles'!$I$7="Le montant des dépenses a été ajusté pour respecter le seuil de 20%",F42&lt;'Dépenses prévisionnelles'!$J$7,B42="Investissements immatériels",COUNTIF($G$15:G41,OR("IM+","IM"))=0)),'Répartition des financements'!C42,IF(AND(B42="Acquisitions foncières",COUNTIF($G$15:G41,"AC+")=0,COUNTIF($G$15:G41,"AC")&gt;0),'Dépenses prévisionnelles'!$J$5-SUMIF('Répartition des financements'!$G$15:G41,"AC",'Répartition des financements'!$F$15:F41),IF(AND(B42="Investissements immatériels",COUNTIF($G$15:G41,"IM+")=0,COUNTIF($G$15:G41,"IM")&gt;0),'Dépenses prévisionnelles'!$J$7-SUMIF('Répartition des financements'!$G$15:G41,"IM",'Répartition des financements'!$F$15:F41),IF(AND('Répartition des financements'!B42="Acquisitions foncières",COUNTIF($G$15:G41,"AC+")&gt;0),0,IF(AND(B42="Investissements immatériels",COUNTIF($G$15:G41,"IM+")&gt;0),0,IF('Répartition des financements'!B42="Acquisitions foncières",'Dépenses prévisionnelles'!$J$5,IF(B42="Investissements immatériels",'Dépenses prévisionnelles'!$J$7,"0")))))))</f>
        <v>0</v>
      </c>
      <c r="I42" s="46">
        <f t="shared" si="1"/>
        <v>0</v>
      </c>
    </row>
    <row r="43" spans="1:9" x14ac:dyDescent="0.35">
      <c r="A43" s="47" t="str">
        <f>IF('Dépenses prévisionnelles'!A42="","",'Dépenses prévisionnelles'!A42)</f>
        <v/>
      </c>
      <c r="B43" s="47" t="str">
        <f>IF('Dépenses prévisionnelles'!B42="","",'Dépenses prévisionnelles'!B42)</f>
        <v/>
      </c>
      <c r="C43" s="46">
        <f>'Dépenses prévisionnelles'!D42</f>
        <v>0</v>
      </c>
      <c r="D43" s="37"/>
      <c r="E43" s="45" t="str">
        <f t="shared" si="0"/>
        <v>80%</v>
      </c>
      <c r="F43" s="45" t="str">
        <f>IF(B43="Acquisitions foncières",SUMIF($B$15:B43,"Acquisitions foncières",$C$15:C43),IF(B43="Investissements immatériels",SUMIF($B$15:B43,"Investissements immatériels",$C$15:C43),""))</f>
        <v/>
      </c>
      <c r="G43" s="45" t="str">
        <f>IF(AND(B43="Acquisitions foncières",F43&gt;'Dépenses prévisionnelles'!$J$5),"AC+",IF(AND(B43="Investissements immatériels",F43&gt;'Dépenses prévisionnelles'!$J$7),"IM+",IF(AND(B43="Acquisitions foncières",'Dépenses prévisionnelles'!$I$5="Ce montant dépasse le seuil de 10% du montant total des dépenses"),"AC",IF(AND(B43="Investissements immatériels",$I$7="Le montant des dépenses a été ajusté pours respecter le seuil de 20%"),"IM",""))))</f>
        <v/>
      </c>
      <c r="H43" s="46" t="str">
        <f>IF(OR(AND(B43="Acquisitions foncières",'Dépenses prévisionnelles'!$I$5="seuil respecté"),AND(B43="Investissements immatériels",'Dépenses prévisionnelles'!$I$7="seuil respecté"),B43="Investissements matériels",AND(B43="Acquisitions foncières",'Dépenses prévisionnelles'!$I$5="Ce montant dépasse le seuil de 10% du montant total des dépenses",F43&lt;'Dépenses prévisionnelles'!$J$5,B43="Acquisitions foncières",COUNTIF($G$15:G42,OR("AC+","AC"))=0),AND(B43="Investissements immatériels",'Dépenses prévisionnelles'!$I$7="Le montant des dépenses a été ajusté pour respecter le seuil de 20%",F43&lt;'Dépenses prévisionnelles'!$J$7,B43="Investissements immatériels",COUNTIF($G$15:G42,OR("IM+","IM"))=0)),'Répartition des financements'!C43,IF(AND(B43="Acquisitions foncières",COUNTIF($G$15:G42,"AC+")=0,COUNTIF($G$15:G42,"AC")&gt;0),'Dépenses prévisionnelles'!$J$5-SUMIF('Répartition des financements'!$G$15:G42,"AC",'Répartition des financements'!$F$15:F42),IF(AND(B43="Investissements immatériels",COUNTIF($G$15:G42,"IM+")=0,COUNTIF($G$15:G42,"IM")&gt;0),'Dépenses prévisionnelles'!$J$7-SUMIF('Répartition des financements'!$G$15:G42,"IM",'Répartition des financements'!$F$15:F42),IF(AND('Répartition des financements'!B43="Acquisitions foncières",COUNTIF($G$15:G42,"AC+")&gt;0),0,IF(AND(B43="Investissements immatériels",COUNTIF($G$15:G42,"IM+")&gt;0),0,IF('Répartition des financements'!B43="Acquisitions foncières",'Dépenses prévisionnelles'!$J$5,IF(B43="Investissements immatériels",'Dépenses prévisionnelles'!$J$7,"0")))))))</f>
        <v>0</v>
      </c>
      <c r="I43" s="46">
        <f t="shared" si="1"/>
        <v>0</v>
      </c>
    </row>
    <row r="44" spans="1:9" x14ac:dyDescent="0.35">
      <c r="A44" s="47" t="str">
        <f>IF('Dépenses prévisionnelles'!A43="","",'Dépenses prévisionnelles'!A43)</f>
        <v/>
      </c>
      <c r="B44" s="47" t="str">
        <f>IF('Dépenses prévisionnelles'!B43="","",'Dépenses prévisionnelles'!B43)</f>
        <v/>
      </c>
      <c r="C44" s="46">
        <f>'Dépenses prévisionnelles'!D43</f>
        <v>0</v>
      </c>
      <c r="D44" s="37"/>
      <c r="E44" s="45" t="str">
        <f t="shared" si="0"/>
        <v>80%</v>
      </c>
      <c r="F44" s="45" t="str">
        <f>IF(B44="Acquisitions foncières",SUMIF($B$15:B44,"Acquisitions foncières",$C$15:C44),IF(B44="Investissements immatériels",SUMIF($B$15:B44,"Investissements immatériels",$C$15:C44),""))</f>
        <v/>
      </c>
      <c r="G44" s="45" t="str">
        <f>IF(AND(B44="Acquisitions foncières",F44&gt;'Dépenses prévisionnelles'!$J$5),"AC+",IF(AND(B44="Investissements immatériels",F44&gt;'Dépenses prévisionnelles'!$J$7),"IM+",IF(AND(B44="Acquisitions foncières",'Dépenses prévisionnelles'!$I$5="Ce montant dépasse le seuil de 10% du montant total des dépenses"),"AC",IF(AND(B44="Investissements immatériels",$I$7="Le montant des dépenses a été ajusté pours respecter le seuil de 20%"),"IM",""))))</f>
        <v/>
      </c>
      <c r="H44" s="46" t="str">
        <f>IF(OR(AND(B44="Acquisitions foncières",'Dépenses prévisionnelles'!$I$5="seuil respecté"),AND(B44="Investissements immatériels",'Dépenses prévisionnelles'!$I$7="seuil respecté"),B44="Investissements matériels",AND(B44="Acquisitions foncières",'Dépenses prévisionnelles'!$I$5="Ce montant dépasse le seuil de 10% du montant total des dépenses",F44&lt;'Dépenses prévisionnelles'!$J$5,B44="Acquisitions foncières",COUNTIF($G$15:G43,OR("AC+","AC"))=0),AND(B44="Investissements immatériels",'Dépenses prévisionnelles'!$I$7="Le montant des dépenses a été ajusté pour respecter le seuil de 20%",F44&lt;'Dépenses prévisionnelles'!$J$7,B44="Investissements immatériels",COUNTIF($G$15:G43,OR("IM+","IM"))=0)),'Répartition des financements'!C44,IF(AND(B44="Acquisitions foncières",COUNTIF($G$15:G43,"AC+")=0,COUNTIF($G$15:G43,"AC")&gt;0),'Dépenses prévisionnelles'!$J$5-SUMIF('Répartition des financements'!$G$15:G43,"AC",'Répartition des financements'!$F$15:F43),IF(AND(B44="Investissements immatériels",COUNTIF($G$15:G43,"IM+")=0,COUNTIF($G$15:G43,"IM")&gt;0),'Dépenses prévisionnelles'!$J$7-SUMIF('Répartition des financements'!$G$15:G43,"IM",'Répartition des financements'!$F$15:F43),IF(AND('Répartition des financements'!B44="Acquisitions foncières",COUNTIF($G$15:G43,"AC+")&gt;0),0,IF(AND(B44="Investissements immatériels",COUNTIF($G$15:G43,"IM+")&gt;0),0,IF('Répartition des financements'!B44="Acquisitions foncières",'Dépenses prévisionnelles'!$J$5,IF(B44="Investissements immatériels",'Dépenses prévisionnelles'!$J$7,"0")))))))</f>
        <v>0</v>
      </c>
      <c r="I44" s="46">
        <f t="shared" si="1"/>
        <v>0</v>
      </c>
    </row>
    <row r="45" spans="1:9" x14ac:dyDescent="0.35">
      <c r="A45" s="47" t="str">
        <f>IF('Dépenses prévisionnelles'!A44="","",'Dépenses prévisionnelles'!A44)</f>
        <v/>
      </c>
      <c r="B45" s="47" t="str">
        <f>IF('Dépenses prévisionnelles'!B44="","",'Dépenses prévisionnelles'!B44)</f>
        <v/>
      </c>
      <c r="C45" s="46">
        <f>'Dépenses prévisionnelles'!D44</f>
        <v>0</v>
      </c>
      <c r="D45" s="37"/>
      <c r="E45" s="45" t="str">
        <f t="shared" si="0"/>
        <v>80%</v>
      </c>
      <c r="F45" s="45" t="str">
        <f>IF(B45="Acquisitions foncières",SUMIF($B$15:B45,"Acquisitions foncières",$C$15:C45),IF(B45="Investissements immatériels",SUMIF($B$15:B45,"Investissements immatériels",$C$15:C45),""))</f>
        <v/>
      </c>
      <c r="G45" s="45" t="str">
        <f>IF(AND(B45="Acquisitions foncières",F45&gt;'Dépenses prévisionnelles'!$J$5),"AC+",IF(AND(B45="Investissements immatériels",F45&gt;'Dépenses prévisionnelles'!$J$7),"IM+",IF(AND(B45="Acquisitions foncières",'Dépenses prévisionnelles'!$I$5="Ce montant dépasse le seuil de 10% du montant total des dépenses"),"AC",IF(AND(B45="Investissements immatériels",$I$7="Le montant des dépenses a été ajusté pours respecter le seuil de 20%"),"IM",""))))</f>
        <v/>
      </c>
      <c r="H45" s="46" t="str">
        <f>IF(OR(AND(B45="Acquisitions foncières",'Dépenses prévisionnelles'!$I$5="seuil respecté"),AND(B45="Investissements immatériels",'Dépenses prévisionnelles'!$I$7="seuil respecté"),B45="Investissements matériels",AND(B45="Acquisitions foncières",'Dépenses prévisionnelles'!$I$5="Ce montant dépasse le seuil de 10% du montant total des dépenses",F45&lt;'Dépenses prévisionnelles'!$J$5,B45="Acquisitions foncières",COUNTIF($G$15:G44,OR("AC+","AC"))=0),AND(B45="Investissements immatériels",'Dépenses prévisionnelles'!$I$7="Le montant des dépenses a été ajusté pour respecter le seuil de 20%",F45&lt;'Dépenses prévisionnelles'!$J$7,B45="Investissements immatériels",COUNTIF($G$15:G44,OR("IM+","IM"))=0)),'Répartition des financements'!C45,IF(AND(B45="Acquisitions foncières",COUNTIF($G$15:G44,"AC+")=0,COUNTIF($G$15:G44,"AC")&gt;0),'Dépenses prévisionnelles'!$J$5-SUMIF('Répartition des financements'!$G$15:G44,"AC",'Répartition des financements'!$F$15:F44),IF(AND(B45="Investissements immatériels",COUNTIF($G$15:G44,"IM+")=0,COUNTIF($G$15:G44,"IM")&gt;0),'Dépenses prévisionnelles'!$J$7-SUMIF('Répartition des financements'!$G$15:G44,"IM",'Répartition des financements'!$F$15:F44),IF(AND('Répartition des financements'!B45="Acquisitions foncières",COUNTIF($G$15:G44,"AC+")&gt;0),0,IF(AND(B45="Investissements immatériels",COUNTIF($G$15:G44,"IM+")&gt;0),0,IF('Répartition des financements'!B45="Acquisitions foncières",'Dépenses prévisionnelles'!$J$5,IF(B45="Investissements immatériels",'Dépenses prévisionnelles'!$J$7,"0")))))))</f>
        <v>0</v>
      </c>
      <c r="I45" s="46">
        <f t="shared" si="1"/>
        <v>0</v>
      </c>
    </row>
    <row r="46" spans="1:9" x14ac:dyDescent="0.35">
      <c r="A46" s="47" t="str">
        <f>IF('Dépenses prévisionnelles'!A45="","",'Dépenses prévisionnelles'!A45)</f>
        <v/>
      </c>
      <c r="B46" s="47" t="str">
        <f>IF('Dépenses prévisionnelles'!B45="","",'Dépenses prévisionnelles'!B45)</f>
        <v/>
      </c>
      <c r="C46" s="46">
        <f>'Dépenses prévisionnelles'!D45</f>
        <v>0</v>
      </c>
      <c r="D46" s="37"/>
      <c r="E46" s="45" t="str">
        <f t="shared" si="0"/>
        <v>80%</v>
      </c>
      <c r="F46" s="45" t="str">
        <f>IF(B46="Acquisitions foncières",SUMIF($B$15:B46,"Acquisitions foncières",$C$15:C46),IF(B46="Investissements immatériels",SUMIF($B$15:B46,"Investissements immatériels",$C$15:C46),""))</f>
        <v/>
      </c>
      <c r="G46" s="45" t="str">
        <f>IF(AND(B46="Acquisitions foncières",F46&gt;'Dépenses prévisionnelles'!$J$5),"AC+",IF(AND(B46="Investissements immatériels",F46&gt;'Dépenses prévisionnelles'!$J$7),"IM+",IF(AND(B46="Acquisitions foncières",'Dépenses prévisionnelles'!$I$5="Ce montant dépasse le seuil de 10% du montant total des dépenses"),"AC",IF(AND(B46="Investissements immatériels",$I$7="Le montant des dépenses a été ajusté pours respecter le seuil de 20%"),"IM",""))))</f>
        <v/>
      </c>
      <c r="H46" s="46" t="str">
        <f>IF(OR(AND(B46="Acquisitions foncières",'Dépenses prévisionnelles'!$I$5="seuil respecté"),AND(B46="Investissements immatériels",'Dépenses prévisionnelles'!$I$7="seuil respecté"),B46="Investissements matériels",AND(B46="Acquisitions foncières",'Dépenses prévisionnelles'!$I$5="Ce montant dépasse le seuil de 10% du montant total des dépenses",F46&lt;'Dépenses prévisionnelles'!$J$5,B46="Acquisitions foncières",COUNTIF($G$15:G45,OR("AC+","AC"))=0),AND(B46="Investissements immatériels",'Dépenses prévisionnelles'!$I$7="Le montant des dépenses a été ajusté pour respecter le seuil de 20%",F46&lt;'Dépenses prévisionnelles'!$J$7,B46="Investissements immatériels",COUNTIF($G$15:G45,OR("IM+","IM"))=0)),'Répartition des financements'!C46,IF(AND(B46="Acquisitions foncières",COUNTIF($G$15:G45,"AC+")=0,COUNTIF($G$15:G45,"AC")&gt;0),'Dépenses prévisionnelles'!$J$5-SUMIF('Répartition des financements'!$G$15:G45,"AC",'Répartition des financements'!$F$15:F45),IF(AND(B46="Investissements immatériels",COUNTIF($G$15:G45,"IM+")=0,COUNTIF($G$15:G45,"IM")&gt;0),'Dépenses prévisionnelles'!$J$7-SUMIF('Répartition des financements'!$G$15:G45,"IM",'Répartition des financements'!$F$15:F45),IF(AND('Répartition des financements'!B46="Acquisitions foncières",COUNTIF($G$15:G45,"AC+")&gt;0),0,IF(AND(B46="Investissements immatériels",COUNTIF($G$15:G45,"IM+")&gt;0),0,IF('Répartition des financements'!B46="Acquisitions foncières",'Dépenses prévisionnelles'!$J$5,IF(B46="Investissements immatériels",'Dépenses prévisionnelles'!$J$7,"0")))))))</f>
        <v>0</v>
      </c>
      <c r="I46" s="46">
        <f t="shared" si="1"/>
        <v>0</v>
      </c>
    </row>
    <row r="47" spans="1:9" x14ac:dyDescent="0.35">
      <c r="A47" s="47" t="str">
        <f>IF('Dépenses prévisionnelles'!A46="","",'Dépenses prévisionnelles'!A46)</f>
        <v/>
      </c>
      <c r="B47" s="47" t="str">
        <f>IF('Dépenses prévisionnelles'!B46="","",'Dépenses prévisionnelles'!B46)</f>
        <v/>
      </c>
      <c r="C47" s="46">
        <f>'Dépenses prévisionnelles'!D46</f>
        <v>0</v>
      </c>
      <c r="D47" s="37"/>
      <c r="E47" s="45" t="str">
        <f t="shared" si="0"/>
        <v>80%</v>
      </c>
      <c r="F47" s="45" t="str">
        <f>IF(B47="Acquisitions foncières",SUMIF($B$15:B47,"Acquisitions foncières",$C$15:C47),IF(B47="Investissements immatériels",SUMIF($B$15:B47,"Investissements immatériels",$C$15:C47),""))</f>
        <v/>
      </c>
      <c r="G47" s="45" t="str">
        <f>IF(AND(B47="Acquisitions foncières",F47&gt;'Dépenses prévisionnelles'!$J$5),"AC+",IF(AND(B47="Investissements immatériels",F47&gt;'Dépenses prévisionnelles'!$J$7),"IM+",IF(AND(B47="Acquisitions foncières",'Dépenses prévisionnelles'!$I$5="Ce montant dépasse le seuil de 10% du montant total des dépenses"),"AC",IF(AND(B47="Investissements immatériels",$I$7="Le montant des dépenses a été ajusté pours respecter le seuil de 20%"),"IM",""))))</f>
        <v/>
      </c>
      <c r="H47" s="46" t="str">
        <f>IF(OR(AND(B47="Acquisitions foncières",'Dépenses prévisionnelles'!$I$5="seuil respecté"),AND(B47="Investissements immatériels",'Dépenses prévisionnelles'!$I$7="seuil respecté"),B47="Investissements matériels",AND(B47="Acquisitions foncières",'Dépenses prévisionnelles'!$I$5="Ce montant dépasse le seuil de 10% du montant total des dépenses",F47&lt;'Dépenses prévisionnelles'!$J$5,B47="Acquisitions foncières",COUNTIF($G$15:G46,OR("AC+","AC"))=0),AND(B47="Investissements immatériels",'Dépenses prévisionnelles'!$I$7="Le montant des dépenses a été ajusté pour respecter le seuil de 20%",F47&lt;'Dépenses prévisionnelles'!$J$7,B47="Investissements immatériels",COUNTIF($G$15:G46,OR("IM+","IM"))=0)),'Répartition des financements'!C47,IF(AND(B47="Acquisitions foncières",COUNTIF($G$15:G46,"AC+")=0,COUNTIF($G$15:G46,"AC")&gt;0),'Dépenses prévisionnelles'!$J$5-SUMIF('Répartition des financements'!$G$15:G46,"AC",'Répartition des financements'!$F$15:F46),IF(AND(B47="Investissements immatériels",COUNTIF($G$15:G46,"IM+")=0,COUNTIF($G$15:G46,"IM")&gt;0),'Dépenses prévisionnelles'!$J$7-SUMIF('Répartition des financements'!$G$15:G46,"IM",'Répartition des financements'!$F$15:F46),IF(AND('Répartition des financements'!B47="Acquisitions foncières",COUNTIF($G$15:G46,"AC+")&gt;0),0,IF(AND(B47="Investissements immatériels",COUNTIF($G$15:G46,"IM+")&gt;0),0,IF('Répartition des financements'!B47="Acquisitions foncières",'Dépenses prévisionnelles'!$J$5,IF(B47="Investissements immatériels",'Dépenses prévisionnelles'!$J$7,"0")))))))</f>
        <v>0</v>
      </c>
      <c r="I47" s="46">
        <f t="shared" si="1"/>
        <v>0</v>
      </c>
    </row>
    <row r="48" spans="1:9" x14ac:dyDescent="0.35">
      <c r="A48" s="47" t="str">
        <f>IF('Dépenses prévisionnelles'!A47="","",'Dépenses prévisionnelles'!A47)</f>
        <v/>
      </c>
      <c r="B48" s="47" t="str">
        <f>IF('Dépenses prévisionnelles'!B47="","",'Dépenses prévisionnelles'!B47)</f>
        <v/>
      </c>
      <c r="C48" s="46">
        <f>'Dépenses prévisionnelles'!D47</f>
        <v>0</v>
      </c>
      <c r="D48" s="37"/>
      <c r="E48" s="45" t="str">
        <f t="shared" si="0"/>
        <v>80%</v>
      </c>
      <c r="F48" s="45" t="str">
        <f>IF(B48="Acquisitions foncières",SUMIF($B$15:B48,"Acquisitions foncières",$C$15:C48),IF(B48="Investissements immatériels",SUMIF($B$15:B48,"Investissements immatériels",$C$15:C48),""))</f>
        <v/>
      </c>
      <c r="G48" s="45" t="str">
        <f>IF(AND(B48="Acquisitions foncières",F48&gt;'Dépenses prévisionnelles'!$J$5),"AC+",IF(AND(B48="Investissements immatériels",F48&gt;'Dépenses prévisionnelles'!$J$7),"IM+",IF(AND(B48="Acquisitions foncières",'Dépenses prévisionnelles'!$I$5="Ce montant dépasse le seuil de 10% du montant total des dépenses"),"AC",IF(AND(B48="Investissements immatériels",$I$7="Le montant des dépenses a été ajusté pours respecter le seuil de 20%"),"IM",""))))</f>
        <v/>
      </c>
      <c r="H48" s="46" t="str">
        <f>IF(OR(AND(B48="Acquisitions foncières",'Dépenses prévisionnelles'!$I$5="seuil respecté"),AND(B48="Investissements immatériels",'Dépenses prévisionnelles'!$I$7="seuil respecté"),B48="Investissements matériels",AND(B48="Acquisitions foncières",'Dépenses prévisionnelles'!$I$5="Ce montant dépasse le seuil de 10% du montant total des dépenses",F48&lt;'Dépenses prévisionnelles'!$J$5,B48="Acquisitions foncières",COUNTIF($G$15:G47,OR("AC+","AC"))=0),AND(B48="Investissements immatériels",'Dépenses prévisionnelles'!$I$7="Le montant des dépenses a été ajusté pour respecter le seuil de 20%",F48&lt;'Dépenses prévisionnelles'!$J$7,B48="Investissements immatériels",COUNTIF($G$15:G47,OR("IM+","IM"))=0)),'Répartition des financements'!C48,IF(AND(B48="Acquisitions foncières",COUNTIF($G$15:G47,"AC+")=0,COUNTIF($G$15:G47,"AC")&gt;0),'Dépenses prévisionnelles'!$J$5-SUMIF('Répartition des financements'!$G$15:G47,"AC",'Répartition des financements'!$F$15:F47),IF(AND(B48="Investissements immatériels",COUNTIF($G$15:G47,"IM+")=0,COUNTIF($G$15:G47,"IM")&gt;0),'Dépenses prévisionnelles'!$J$7-SUMIF('Répartition des financements'!$G$15:G47,"IM",'Répartition des financements'!$F$15:F47),IF(AND('Répartition des financements'!B48="Acquisitions foncières",COUNTIF($G$15:G47,"AC+")&gt;0),0,IF(AND(B48="Investissements immatériels",COUNTIF($G$15:G47,"IM+")&gt;0),0,IF('Répartition des financements'!B48="Acquisitions foncières",'Dépenses prévisionnelles'!$J$5,IF(B48="Investissements immatériels",'Dépenses prévisionnelles'!$J$7,"0")))))))</f>
        <v>0</v>
      </c>
      <c r="I48" s="46">
        <f t="shared" si="1"/>
        <v>0</v>
      </c>
    </row>
    <row r="49" spans="1:9" x14ac:dyDescent="0.35">
      <c r="A49" s="47" t="str">
        <f>IF('Dépenses prévisionnelles'!A48="","",'Dépenses prévisionnelles'!A48)</f>
        <v/>
      </c>
      <c r="B49" s="47" t="str">
        <f>IF('Dépenses prévisionnelles'!B48="","",'Dépenses prévisionnelles'!B48)</f>
        <v/>
      </c>
      <c r="C49" s="46">
        <f>'Dépenses prévisionnelles'!D48</f>
        <v>0</v>
      </c>
      <c r="D49" s="37"/>
      <c r="E49" s="45" t="str">
        <f t="shared" si="0"/>
        <v>80%</v>
      </c>
      <c r="F49" s="45" t="str">
        <f>IF(B49="Acquisitions foncières",SUMIF($B$15:B49,"Acquisitions foncières",$C$15:C49),IF(B49="Investissements immatériels",SUMIF($B$15:B49,"Investissements immatériels",$C$15:C49),""))</f>
        <v/>
      </c>
      <c r="G49" s="45" t="str">
        <f>IF(AND(B49="Acquisitions foncières",F49&gt;'Dépenses prévisionnelles'!$J$5),"AC+",IF(AND(B49="Investissements immatériels",F49&gt;'Dépenses prévisionnelles'!$J$7),"IM+",IF(AND(B49="Acquisitions foncières",'Dépenses prévisionnelles'!$I$5="Ce montant dépasse le seuil de 10% du montant total des dépenses"),"AC",IF(AND(B49="Investissements immatériels",$I$7="Le montant des dépenses a été ajusté pours respecter le seuil de 20%"),"IM",""))))</f>
        <v/>
      </c>
      <c r="H49" s="46" t="str">
        <f>IF(OR(AND(B49="Acquisitions foncières",'Dépenses prévisionnelles'!$I$5="seuil respecté"),AND(B49="Investissements immatériels",'Dépenses prévisionnelles'!$I$7="seuil respecté"),B49="Investissements matériels",AND(B49="Acquisitions foncières",'Dépenses prévisionnelles'!$I$5="Ce montant dépasse le seuil de 10% du montant total des dépenses",F49&lt;'Dépenses prévisionnelles'!$J$5,B49="Acquisitions foncières",COUNTIF($G$15:G48,OR("AC+","AC"))=0),AND(B49="Investissements immatériels",'Dépenses prévisionnelles'!$I$7="Le montant des dépenses a été ajusté pour respecter le seuil de 20%",F49&lt;'Dépenses prévisionnelles'!$J$7,B49="Investissements immatériels",COUNTIF($G$15:G48,OR("IM+","IM"))=0)),'Répartition des financements'!C49,IF(AND(B49="Acquisitions foncières",COUNTIF($G$15:G48,"AC+")=0,COUNTIF($G$15:G48,"AC")&gt;0),'Dépenses prévisionnelles'!$J$5-SUMIF('Répartition des financements'!$G$15:G48,"AC",'Répartition des financements'!$F$15:F48),IF(AND(B49="Investissements immatériels",COUNTIF($G$15:G48,"IM+")=0,COUNTIF($G$15:G48,"IM")&gt;0),'Dépenses prévisionnelles'!$J$7-SUMIF('Répartition des financements'!$G$15:G48,"IM",'Répartition des financements'!$F$15:F48),IF(AND('Répartition des financements'!B49="Acquisitions foncières",COUNTIF($G$15:G48,"AC+")&gt;0),0,IF(AND(B49="Investissements immatériels",COUNTIF($G$15:G48,"IM+")&gt;0),0,IF('Répartition des financements'!B49="Acquisitions foncières",'Dépenses prévisionnelles'!$J$5,IF(B49="Investissements immatériels",'Dépenses prévisionnelles'!$J$7,"0")))))))</f>
        <v>0</v>
      </c>
      <c r="I49" s="46">
        <f t="shared" si="1"/>
        <v>0</v>
      </c>
    </row>
    <row r="50" spans="1:9" x14ac:dyDescent="0.35">
      <c r="A50" s="47" t="str">
        <f>IF('Dépenses prévisionnelles'!A49="","",'Dépenses prévisionnelles'!A49)</f>
        <v/>
      </c>
      <c r="B50" s="47" t="str">
        <f>IF('Dépenses prévisionnelles'!B49="","",'Dépenses prévisionnelles'!B49)</f>
        <v/>
      </c>
      <c r="C50" s="46">
        <f>'Dépenses prévisionnelles'!D49</f>
        <v>0</v>
      </c>
      <c r="D50" s="37"/>
      <c r="E50" s="45" t="str">
        <f t="shared" si="0"/>
        <v>80%</v>
      </c>
      <c r="F50" s="45" t="str">
        <f>IF(B50="Acquisitions foncières",SUMIF($B$15:B50,"Acquisitions foncières",$C$15:C50),IF(B50="Investissements immatériels",SUMIF($B$15:B50,"Investissements immatériels",$C$15:C50),""))</f>
        <v/>
      </c>
      <c r="G50" s="45" t="str">
        <f>IF(AND(B50="Acquisitions foncières",F50&gt;'Dépenses prévisionnelles'!$J$5),"AC+",IF(AND(B50="Investissements immatériels",F50&gt;'Dépenses prévisionnelles'!$J$7),"IM+",IF(AND(B50="Acquisitions foncières",'Dépenses prévisionnelles'!$I$5="Ce montant dépasse le seuil de 10% du montant total des dépenses"),"AC",IF(AND(B50="Investissements immatériels",$I$7="Le montant des dépenses a été ajusté pours respecter le seuil de 20%"),"IM",""))))</f>
        <v/>
      </c>
      <c r="H50" s="46" t="str">
        <f>IF(OR(AND(B50="Acquisitions foncières",'Dépenses prévisionnelles'!$I$5="seuil respecté"),AND(B50="Investissements immatériels",'Dépenses prévisionnelles'!$I$7="seuil respecté"),B50="Investissements matériels",AND(B50="Acquisitions foncières",'Dépenses prévisionnelles'!$I$5="Ce montant dépasse le seuil de 10% du montant total des dépenses",F50&lt;'Dépenses prévisionnelles'!$J$5,B50="Acquisitions foncières",COUNTIF($G$15:G49,OR("AC+","AC"))=0),AND(B50="Investissements immatériels",'Dépenses prévisionnelles'!$I$7="Le montant des dépenses a été ajusté pour respecter le seuil de 20%",F50&lt;'Dépenses prévisionnelles'!$J$7,B50="Investissements immatériels",COUNTIF($G$15:G49,OR("IM+","IM"))=0)),'Répartition des financements'!C50,IF(AND(B50="Acquisitions foncières",COUNTIF($G$15:G49,"AC+")=0,COUNTIF($G$15:G49,"AC")&gt;0),'Dépenses prévisionnelles'!$J$5-SUMIF('Répartition des financements'!$G$15:G49,"AC",'Répartition des financements'!$F$15:F49),IF(AND(B50="Investissements immatériels",COUNTIF($G$15:G49,"IM+")=0,COUNTIF($G$15:G49,"IM")&gt;0),'Dépenses prévisionnelles'!$J$7-SUMIF('Répartition des financements'!$G$15:G49,"IM",'Répartition des financements'!$F$15:F49),IF(AND('Répartition des financements'!B50="Acquisitions foncières",COUNTIF($G$15:G49,"AC+")&gt;0),0,IF(AND(B50="Investissements immatériels",COUNTIF($G$15:G49,"IM+")&gt;0),0,IF('Répartition des financements'!B50="Acquisitions foncières",'Dépenses prévisionnelles'!$J$5,IF(B50="Investissements immatériels",'Dépenses prévisionnelles'!$J$7,"0")))))))</f>
        <v>0</v>
      </c>
      <c r="I50" s="46">
        <f t="shared" si="1"/>
        <v>0</v>
      </c>
    </row>
    <row r="51" spans="1:9" x14ac:dyDescent="0.35">
      <c r="A51" s="47" t="str">
        <f>IF('Dépenses prévisionnelles'!A50="","",'Dépenses prévisionnelles'!A50)</f>
        <v/>
      </c>
      <c r="B51" s="47" t="str">
        <f>IF('Dépenses prévisionnelles'!B50="","",'Dépenses prévisionnelles'!B50)</f>
        <v/>
      </c>
      <c r="C51" s="46">
        <f>'Dépenses prévisionnelles'!D50</f>
        <v>0</v>
      </c>
      <c r="D51" s="37"/>
      <c r="E51" s="45" t="str">
        <f t="shared" si="0"/>
        <v>80%</v>
      </c>
      <c r="F51" s="45" t="str">
        <f>IF(B51="Acquisitions foncières",SUMIF($B$15:B51,"Acquisitions foncières",$C$15:C51),IF(B51="Investissements immatériels",SUMIF($B$15:B51,"Investissements immatériels",$C$15:C51),""))</f>
        <v/>
      </c>
      <c r="G51" s="45" t="str">
        <f>IF(AND(B51="Acquisitions foncières",F51&gt;'Dépenses prévisionnelles'!$J$5),"AC+",IF(AND(B51="Investissements immatériels",F51&gt;'Dépenses prévisionnelles'!$J$7),"IM+",IF(AND(B51="Acquisitions foncières",'Dépenses prévisionnelles'!$I$5="Ce montant dépasse le seuil de 10% du montant total des dépenses"),"AC",IF(AND(B51="Investissements immatériels",$I$7="Le montant des dépenses a été ajusté pours respecter le seuil de 20%"),"IM",""))))</f>
        <v/>
      </c>
      <c r="H51" s="46" t="str">
        <f>IF(OR(AND(B51="Acquisitions foncières",'Dépenses prévisionnelles'!$I$5="seuil respecté"),AND(B51="Investissements immatériels",'Dépenses prévisionnelles'!$I$7="seuil respecté"),B51="Investissements matériels",AND(B51="Acquisitions foncières",'Dépenses prévisionnelles'!$I$5="Ce montant dépasse le seuil de 10% du montant total des dépenses",F51&lt;'Dépenses prévisionnelles'!$J$5,B51="Acquisitions foncières",COUNTIF($G$15:G50,OR("AC+","AC"))=0),AND(B51="Investissements immatériels",'Dépenses prévisionnelles'!$I$7="Le montant des dépenses a été ajusté pour respecter le seuil de 20%",F51&lt;'Dépenses prévisionnelles'!$J$7,B51="Investissements immatériels",COUNTIF($G$15:G50,OR("IM+","IM"))=0)),'Répartition des financements'!C51,IF(AND(B51="Acquisitions foncières",COUNTIF($G$15:G50,"AC+")=0,COUNTIF($G$15:G50,"AC")&gt;0),'Dépenses prévisionnelles'!$J$5-SUMIF('Répartition des financements'!$G$15:G50,"AC",'Répartition des financements'!$F$15:F50),IF(AND(B51="Investissements immatériels",COUNTIF($G$15:G50,"IM+")=0,COUNTIF($G$15:G50,"IM")&gt;0),'Dépenses prévisionnelles'!$J$7-SUMIF('Répartition des financements'!$G$15:G50,"IM",'Répartition des financements'!$F$15:F50),IF(AND('Répartition des financements'!B51="Acquisitions foncières",COUNTIF($G$15:G50,"AC+")&gt;0),0,IF(AND(B51="Investissements immatériels",COUNTIF($G$15:G50,"IM+")&gt;0),0,IF('Répartition des financements'!B51="Acquisitions foncières",'Dépenses prévisionnelles'!$J$5,IF(B51="Investissements immatériels",'Dépenses prévisionnelles'!$J$7,"0")))))))</f>
        <v>0</v>
      </c>
      <c r="I51" s="46">
        <f t="shared" si="1"/>
        <v>0</v>
      </c>
    </row>
    <row r="52" spans="1:9" x14ac:dyDescent="0.35">
      <c r="A52" s="47" t="str">
        <f>IF('Dépenses prévisionnelles'!A51="","",'Dépenses prévisionnelles'!A51)</f>
        <v/>
      </c>
      <c r="B52" s="47" t="str">
        <f>IF('Dépenses prévisionnelles'!B51="","",'Dépenses prévisionnelles'!B51)</f>
        <v/>
      </c>
      <c r="C52" s="46">
        <f>'Dépenses prévisionnelles'!D51</f>
        <v>0</v>
      </c>
      <c r="D52" s="37"/>
      <c r="E52" s="45" t="str">
        <f t="shared" si="0"/>
        <v>80%</v>
      </c>
      <c r="F52" s="45" t="str">
        <f>IF(B52="Acquisitions foncières",SUMIF($B$15:B52,"Acquisitions foncières",$C$15:C52),IF(B52="Investissements immatériels",SUMIF($B$15:B52,"Investissements immatériels",$C$15:C52),""))</f>
        <v/>
      </c>
      <c r="G52" s="45" t="str">
        <f>IF(AND(B52="Acquisitions foncières",F52&gt;'Dépenses prévisionnelles'!$J$5),"AC+",IF(AND(B52="Investissements immatériels",F52&gt;'Dépenses prévisionnelles'!$J$7),"IM+",IF(AND(B52="Acquisitions foncières",'Dépenses prévisionnelles'!$I$5="Ce montant dépasse le seuil de 10% du montant total des dépenses"),"AC",IF(AND(B52="Investissements immatériels",$I$7="Le montant des dépenses a été ajusté pours respecter le seuil de 20%"),"IM",""))))</f>
        <v/>
      </c>
      <c r="H52" s="46" t="str">
        <f>IF(OR(AND(B52="Acquisitions foncières",'Dépenses prévisionnelles'!$I$5="seuil respecté"),AND(B52="Investissements immatériels",'Dépenses prévisionnelles'!$I$7="seuil respecté"),B52="Investissements matériels",AND(B52="Acquisitions foncières",'Dépenses prévisionnelles'!$I$5="Ce montant dépasse le seuil de 10% du montant total des dépenses",F52&lt;'Dépenses prévisionnelles'!$J$5,B52="Acquisitions foncières",COUNTIF($G$15:G51,OR("AC+","AC"))=0),AND(B52="Investissements immatériels",'Dépenses prévisionnelles'!$I$7="Le montant des dépenses a été ajusté pour respecter le seuil de 20%",F52&lt;'Dépenses prévisionnelles'!$J$7,B52="Investissements immatériels",COUNTIF($G$15:G51,OR("IM+","IM"))=0)),'Répartition des financements'!C52,IF(AND(B52="Acquisitions foncières",COUNTIF($G$15:G51,"AC+")=0,COUNTIF($G$15:G51,"AC")&gt;0),'Dépenses prévisionnelles'!$J$5-SUMIF('Répartition des financements'!$G$15:G51,"AC",'Répartition des financements'!$F$15:F51),IF(AND(B52="Investissements immatériels",COUNTIF($G$15:G51,"IM+")=0,COUNTIF($G$15:G51,"IM")&gt;0),'Dépenses prévisionnelles'!$J$7-SUMIF('Répartition des financements'!$G$15:G51,"IM",'Répartition des financements'!$F$15:F51),IF(AND('Répartition des financements'!B52="Acquisitions foncières",COUNTIF($G$15:G51,"AC+")&gt;0),0,IF(AND(B52="Investissements immatériels",COUNTIF($G$15:G51,"IM+")&gt;0),0,IF('Répartition des financements'!B52="Acquisitions foncières",'Dépenses prévisionnelles'!$J$5,IF(B52="Investissements immatériels",'Dépenses prévisionnelles'!$J$7,"0")))))))</f>
        <v>0</v>
      </c>
      <c r="I52" s="46">
        <f t="shared" si="1"/>
        <v>0</v>
      </c>
    </row>
    <row r="53" spans="1:9" x14ac:dyDescent="0.35">
      <c r="A53" s="47" t="str">
        <f>IF('Dépenses prévisionnelles'!A52="","",'Dépenses prévisionnelles'!A52)</f>
        <v/>
      </c>
      <c r="B53" s="47" t="str">
        <f>IF('Dépenses prévisionnelles'!B52="","",'Dépenses prévisionnelles'!B52)</f>
        <v/>
      </c>
      <c r="C53" s="46">
        <f>'Dépenses prévisionnelles'!D52</f>
        <v>0</v>
      </c>
      <c r="D53" s="37"/>
      <c r="E53" s="45" t="str">
        <f t="shared" si="0"/>
        <v>80%</v>
      </c>
      <c r="F53" s="45" t="str">
        <f>IF(B53="Acquisitions foncières",SUMIF($B$15:B53,"Acquisitions foncières",$C$15:C53),IF(B53="Investissements immatériels",SUMIF($B$15:B53,"Investissements immatériels",$C$15:C53),""))</f>
        <v/>
      </c>
      <c r="G53" s="45" t="str">
        <f>IF(AND(B53="Acquisitions foncières",F53&gt;'Dépenses prévisionnelles'!$J$5),"AC+",IF(AND(B53="Investissements immatériels",F53&gt;'Dépenses prévisionnelles'!$J$7),"IM+",IF(AND(B53="Acquisitions foncières",'Dépenses prévisionnelles'!$I$5="Ce montant dépasse le seuil de 10% du montant total des dépenses"),"AC",IF(AND(B53="Investissements immatériels",$I$7="Le montant des dépenses a été ajusté pours respecter le seuil de 20%"),"IM",""))))</f>
        <v/>
      </c>
      <c r="H53" s="46" t="str">
        <f>IF(OR(AND(B53="Acquisitions foncières",'Dépenses prévisionnelles'!$I$5="seuil respecté"),AND(B53="Investissements immatériels",'Dépenses prévisionnelles'!$I$7="seuil respecté"),B53="Investissements matériels",AND(B53="Acquisitions foncières",'Dépenses prévisionnelles'!$I$5="Ce montant dépasse le seuil de 10% du montant total des dépenses",F53&lt;'Dépenses prévisionnelles'!$J$5,B53="Acquisitions foncières",COUNTIF($G$15:G52,OR("AC+","AC"))=0),AND(B53="Investissements immatériels",'Dépenses prévisionnelles'!$I$7="Le montant des dépenses a été ajusté pour respecter le seuil de 20%",F53&lt;'Dépenses prévisionnelles'!$J$7,B53="Investissements immatériels",COUNTIF($G$15:G52,OR("IM+","IM"))=0)),'Répartition des financements'!C53,IF(AND(B53="Acquisitions foncières",COUNTIF($G$15:G52,"AC+")=0,COUNTIF($G$15:G52,"AC")&gt;0),'Dépenses prévisionnelles'!$J$5-SUMIF('Répartition des financements'!$G$15:G52,"AC",'Répartition des financements'!$F$15:F52),IF(AND(B53="Investissements immatériels",COUNTIF($G$15:G52,"IM+")=0,COUNTIF($G$15:G52,"IM")&gt;0),'Dépenses prévisionnelles'!$J$7-SUMIF('Répartition des financements'!$G$15:G52,"IM",'Répartition des financements'!$F$15:F52),IF(AND('Répartition des financements'!B53="Acquisitions foncières",COUNTIF($G$15:G52,"AC+")&gt;0),0,IF(AND(B53="Investissements immatériels",COUNTIF($G$15:G52,"IM+")&gt;0),0,IF('Répartition des financements'!B53="Acquisitions foncières",'Dépenses prévisionnelles'!$J$5,IF(B53="Investissements immatériels",'Dépenses prévisionnelles'!$J$7,"0")))))))</f>
        <v>0</v>
      </c>
      <c r="I53" s="46">
        <f t="shared" si="1"/>
        <v>0</v>
      </c>
    </row>
    <row r="54" spans="1:9" x14ac:dyDescent="0.35">
      <c r="A54" s="47" t="str">
        <f>IF('Dépenses prévisionnelles'!A53="","",'Dépenses prévisionnelles'!A53)</f>
        <v/>
      </c>
      <c r="B54" s="47" t="str">
        <f>IF('Dépenses prévisionnelles'!B53="","",'Dépenses prévisionnelles'!B53)</f>
        <v/>
      </c>
      <c r="C54" s="46">
        <f>'Dépenses prévisionnelles'!D53</f>
        <v>0</v>
      </c>
      <c r="D54" s="37"/>
      <c r="E54" s="45" t="str">
        <f t="shared" si="0"/>
        <v>80%</v>
      </c>
      <c r="F54" s="45" t="str">
        <f>IF(B54="Acquisitions foncières",SUMIF($B$15:B54,"Acquisitions foncières",$C$15:C54),IF(B54="Investissements immatériels",SUMIF($B$15:B54,"Investissements immatériels",$C$15:C54),""))</f>
        <v/>
      </c>
      <c r="G54" s="45" t="str">
        <f>IF(AND(B54="Acquisitions foncières",F54&gt;'Dépenses prévisionnelles'!$J$5),"AC+",IF(AND(B54="Investissements immatériels",F54&gt;'Dépenses prévisionnelles'!$J$7),"IM+",IF(AND(B54="Acquisitions foncières",'Dépenses prévisionnelles'!$I$5="Ce montant dépasse le seuil de 10% du montant total des dépenses"),"AC",IF(AND(B54="Investissements immatériels",$I$7="Le montant des dépenses a été ajusté pours respecter le seuil de 20%"),"IM",""))))</f>
        <v/>
      </c>
      <c r="H54" s="46" t="str">
        <f>IF(OR(AND(B54="Acquisitions foncières",'Dépenses prévisionnelles'!$I$5="seuil respecté"),AND(B54="Investissements immatériels",'Dépenses prévisionnelles'!$I$7="seuil respecté"),B54="Investissements matériels",AND(B54="Acquisitions foncières",'Dépenses prévisionnelles'!$I$5="Ce montant dépasse le seuil de 10% du montant total des dépenses",F54&lt;'Dépenses prévisionnelles'!$J$5,B54="Acquisitions foncières",COUNTIF($G$15:G53,OR("AC+","AC"))=0),AND(B54="Investissements immatériels",'Dépenses prévisionnelles'!$I$7="Le montant des dépenses a été ajusté pour respecter le seuil de 20%",F54&lt;'Dépenses prévisionnelles'!$J$7,B54="Investissements immatériels",COUNTIF($G$15:G53,OR("IM+","IM"))=0)),'Répartition des financements'!C54,IF(AND(B54="Acquisitions foncières",COUNTIF($G$15:G53,"AC+")=0,COUNTIF($G$15:G53,"AC")&gt;0),'Dépenses prévisionnelles'!$J$5-SUMIF('Répartition des financements'!$G$15:G53,"AC",'Répartition des financements'!$F$15:F53),IF(AND(B54="Investissements immatériels",COUNTIF($G$15:G53,"IM+")=0,COUNTIF($G$15:G53,"IM")&gt;0),'Dépenses prévisionnelles'!$J$7-SUMIF('Répartition des financements'!$G$15:G53,"IM",'Répartition des financements'!$F$15:F53),IF(AND('Répartition des financements'!B54="Acquisitions foncières",COUNTIF($G$15:G53,"AC+")&gt;0),0,IF(AND(B54="Investissements immatériels",COUNTIF($G$15:G53,"IM+")&gt;0),0,IF('Répartition des financements'!B54="Acquisitions foncières",'Dépenses prévisionnelles'!$J$5,IF(B54="Investissements immatériels",'Dépenses prévisionnelles'!$J$7,"0")))))))</f>
        <v>0</v>
      </c>
      <c r="I54" s="46">
        <f t="shared" si="1"/>
        <v>0</v>
      </c>
    </row>
    <row r="55" spans="1:9" x14ac:dyDescent="0.35">
      <c r="A55" s="47" t="str">
        <f>IF('Dépenses prévisionnelles'!A54="","",'Dépenses prévisionnelles'!A54)</f>
        <v/>
      </c>
      <c r="B55" s="47" t="str">
        <f>IF('Dépenses prévisionnelles'!B54="","",'Dépenses prévisionnelles'!B54)</f>
        <v/>
      </c>
      <c r="C55" s="46">
        <f>'Dépenses prévisionnelles'!D54</f>
        <v>0</v>
      </c>
      <c r="D55" s="37"/>
      <c r="E55" s="45" t="str">
        <f t="shared" si="0"/>
        <v>80%</v>
      </c>
      <c r="F55" s="45" t="str">
        <f>IF(B55="Acquisitions foncières",SUMIF($B$15:B55,"Acquisitions foncières",$C$15:C55),IF(B55="Investissements immatériels",SUMIF($B$15:B55,"Investissements immatériels",$C$15:C55),""))</f>
        <v/>
      </c>
      <c r="G55" s="45" t="str">
        <f>IF(AND(B55="Acquisitions foncières",F55&gt;'Dépenses prévisionnelles'!$J$5),"AC+",IF(AND(B55="Investissements immatériels",F55&gt;'Dépenses prévisionnelles'!$J$7),"IM+",IF(AND(B55="Acquisitions foncières",'Dépenses prévisionnelles'!$I$5="Ce montant dépasse le seuil de 10% du montant total des dépenses"),"AC",IF(AND(B55="Investissements immatériels",$I$7="Le montant des dépenses a été ajusté pours respecter le seuil de 20%"),"IM",""))))</f>
        <v/>
      </c>
      <c r="H55" s="46" t="str">
        <f>IF(OR(AND(B55="Acquisitions foncières",'Dépenses prévisionnelles'!$I$5="seuil respecté"),AND(B55="Investissements immatériels",'Dépenses prévisionnelles'!$I$7="seuil respecté"),B55="Investissements matériels",AND(B55="Acquisitions foncières",'Dépenses prévisionnelles'!$I$5="Ce montant dépasse le seuil de 10% du montant total des dépenses",F55&lt;'Dépenses prévisionnelles'!$J$5,B55="Acquisitions foncières",COUNTIF($G$15:G54,OR("AC+","AC"))=0),AND(B55="Investissements immatériels",'Dépenses prévisionnelles'!$I$7="Le montant des dépenses a été ajusté pour respecter le seuil de 20%",F55&lt;'Dépenses prévisionnelles'!$J$7,B55="Investissements immatériels",COUNTIF($G$15:G54,OR("IM+","IM"))=0)),'Répartition des financements'!C55,IF(AND(B55="Acquisitions foncières",COUNTIF($G$15:G54,"AC+")=0,COUNTIF($G$15:G54,"AC")&gt;0),'Dépenses prévisionnelles'!$J$5-SUMIF('Répartition des financements'!$G$15:G54,"AC",'Répartition des financements'!$F$15:F54),IF(AND(B55="Investissements immatériels",COUNTIF($G$15:G54,"IM+")=0,COUNTIF($G$15:G54,"IM")&gt;0),'Dépenses prévisionnelles'!$J$7-SUMIF('Répartition des financements'!$G$15:G54,"IM",'Répartition des financements'!$F$15:F54),IF(AND('Répartition des financements'!B55="Acquisitions foncières",COUNTIF($G$15:G54,"AC+")&gt;0),0,IF(AND(B55="Investissements immatériels",COUNTIF($G$15:G54,"IM+")&gt;0),0,IF('Répartition des financements'!B55="Acquisitions foncières",'Dépenses prévisionnelles'!$J$5,IF(B55="Investissements immatériels",'Dépenses prévisionnelles'!$J$7,"0")))))))</f>
        <v>0</v>
      </c>
      <c r="I55" s="46">
        <f t="shared" si="1"/>
        <v>0</v>
      </c>
    </row>
    <row r="56" spans="1:9" x14ac:dyDescent="0.35">
      <c r="A56" s="47" t="str">
        <f>IF('Dépenses prévisionnelles'!A55="","",'Dépenses prévisionnelles'!A55)</f>
        <v/>
      </c>
      <c r="B56" s="47" t="str">
        <f>IF('Dépenses prévisionnelles'!B55="","",'Dépenses prévisionnelles'!B55)</f>
        <v/>
      </c>
      <c r="C56" s="46">
        <f>'Dépenses prévisionnelles'!D55</f>
        <v>0</v>
      </c>
      <c r="D56" s="37"/>
      <c r="E56" s="45" t="str">
        <f t="shared" si="0"/>
        <v>80%</v>
      </c>
      <c r="F56" s="45" t="str">
        <f>IF(B56="Acquisitions foncières",SUMIF($B$15:B56,"Acquisitions foncières",$C$15:C56),IF(B56="Investissements immatériels",SUMIF($B$15:B56,"Investissements immatériels",$C$15:C56),""))</f>
        <v/>
      </c>
      <c r="G56" s="45" t="str">
        <f>IF(AND(B56="Acquisitions foncières",F56&gt;'Dépenses prévisionnelles'!$J$5),"AC+",IF(AND(B56="Investissements immatériels",F56&gt;'Dépenses prévisionnelles'!$J$7),"IM+",IF(AND(B56="Acquisitions foncières",'Dépenses prévisionnelles'!$I$5="Ce montant dépasse le seuil de 10% du montant total des dépenses"),"AC",IF(AND(B56="Investissements immatériels",$I$7="Le montant des dépenses a été ajusté pours respecter le seuil de 20%"),"IM",""))))</f>
        <v/>
      </c>
      <c r="H56" s="46" t="str">
        <f>IF(OR(AND(B56="Acquisitions foncières",'Dépenses prévisionnelles'!$I$5="seuil respecté"),AND(B56="Investissements immatériels",'Dépenses prévisionnelles'!$I$7="seuil respecté"),B56="Investissements matériels",AND(B56="Acquisitions foncières",'Dépenses prévisionnelles'!$I$5="Ce montant dépasse le seuil de 10% du montant total des dépenses",F56&lt;'Dépenses prévisionnelles'!$J$5,B56="Acquisitions foncières",COUNTIF($G$15:G55,OR("AC+","AC"))=0),AND(B56="Investissements immatériels",'Dépenses prévisionnelles'!$I$7="Le montant des dépenses a été ajusté pour respecter le seuil de 20%",F56&lt;'Dépenses prévisionnelles'!$J$7,B56="Investissements immatériels",COUNTIF($G$15:G55,OR("IM+","IM"))=0)),'Répartition des financements'!C56,IF(AND(B56="Acquisitions foncières",COUNTIF($G$15:G55,"AC+")=0,COUNTIF($G$15:G55,"AC")&gt;0),'Dépenses prévisionnelles'!$J$5-SUMIF('Répartition des financements'!$G$15:G55,"AC",'Répartition des financements'!$F$15:F55),IF(AND(B56="Investissements immatériels",COUNTIF($G$15:G55,"IM+")=0,COUNTIF($G$15:G55,"IM")&gt;0),'Dépenses prévisionnelles'!$J$7-SUMIF('Répartition des financements'!$G$15:G55,"IM",'Répartition des financements'!$F$15:F55),IF(AND('Répartition des financements'!B56="Acquisitions foncières",COUNTIF($G$15:G55,"AC+")&gt;0),0,IF(AND(B56="Investissements immatériels",COUNTIF($G$15:G55,"IM+")&gt;0),0,IF('Répartition des financements'!B56="Acquisitions foncières",'Dépenses prévisionnelles'!$J$5,IF(B56="Investissements immatériels",'Dépenses prévisionnelles'!$J$7,"0")))))))</f>
        <v>0</v>
      </c>
      <c r="I56" s="46">
        <f t="shared" si="1"/>
        <v>0</v>
      </c>
    </row>
    <row r="57" spans="1:9" x14ac:dyDescent="0.35">
      <c r="A57" s="47" t="str">
        <f>IF('Dépenses prévisionnelles'!A56="","",'Dépenses prévisionnelles'!A56)</f>
        <v/>
      </c>
      <c r="B57" s="47" t="str">
        <f>IF('Dépenses prévisionnelles'!B56="","",'Dépenses prévisionnelles'!B56)</f>
        <v/>
      </c>
      <c r="C57" s="46">
        <f>'Dépenses prévisionnelles'!D56</f>
        <v>0</v>
      </c>
      <c r="D57" s="37"/>
      <c r="E57" s="45" t="str">
        <f t="shared" si="0"/>
        <v>80%</v>
      </c>
      <c r="F57" s="45" t="str">
        <f>IF(B57="Acquisitions foncières",SUMIF($B$15:B57,"Acquisitions foncières",$C$15:C57),IF(B57="Investissements immatériels",SUMIF($B$15:B57,"Investissements immatériels",$C$15:C57),""))</f>
        <v/>
      </c>
      <c r="G57" s="45" t="str">
        <f>IF(AND(B57="Acquisitions foncières",F57&gt;'Dépenses prévisionnelles'!$J$5),"AC+",IF(AND(B57="Investissements immatériels",F57&gt;'Dépenses prévisionnelles'!$J$7),"IM+",IF(AND(B57="Acquisitions foncières",'Dépenses prévisionnelles'!$I$5="Ce montant dépasse le seuil de 10% du montant total des dépenses"),"AC",IF(AND(B57="Investissements immatériels",$I$7="Le montant des dépenses a été ajusté pours respecter le seuil de 20%"),"IM",""))))</f>
        <v/>
      </c>
      <c r="H57" s="46" t="str">
        <f>IF(OR(AND(B57="Acquisitions foncières",'Dépenses prévisionnelles'!$I$5="seuil respecté"),AND(B57="Investissements immatériels",'Dépenses prévisionnelles'!$I$7="seuil respecté"),B57="Investissements matériels",AND(B57="Acquisitions foncières",'Dépenses prévisionnelles'!$I$5="Ce montant dépasse le seuil de 10% du montant total des dépenses",F57&lt;'Dépenses prévisionnelles'!$J$5,B57="Acquisitions foncières",COUNTIF($G$15:G56,OR("AC+","AC"))=0),AND(B57="Investissements immatériels",'Dépenses prévisionnelles'!$I$7="Le montant des dépenses a été ajusté pour respecter le seuil de 20%",F57&lt;'Dépenses prévisionnelles'!$J$7,B57="Investissements immatériels",COUNTIF($G$15:G56,OR("IM+","IM"))=0)),'Répartition des financements'!C57,IF(AND(B57="Acquisitions foncières",COUNTIF($G$15:G56,"AC+")=0,COUNTIF($G$15:G56,"AC")&gt;0),'Dépenses prévisionnelles'!$J$5-SUMIF('Répartition des financements'!$G$15:G56,"AC",'Répartition des financements'!$F$15:F56),IF(AND(B57="Investissements immatériels",COUNTIF($G$15:G56,"IM+")=0,COUNTIF($G$15:G56,"IM")&gt;0),'Dépenses prévisionnelles'!$J$7-SUMIF('Répartition des financements'!$G$15:G56,"IM",'Répartition des financements'!$F$15:F56),IF(AND('Répartition des financements'!B57="Acquisitions foncières",COUNTIF($G$15:G56,"AC+")&gt;0),0,IF(AND(B57="Investissements immatériels",COUNTIF($G$15:G56,"IM+")&gt;0),0,IF('Répartition des financements'!B57="Acquisitions foncières",'Dépenses prévisionnelles'!$J$5,IF(B57="Investissements immatériels",'Dépenses prévisionnelles'!$J$7,"0")))))))</f>
        <v>0</v>
      </c>
      <c r="I57" s="46">
        <f t="shared" si="1"/>
        <v>0</v>
      </c>
    </row>
    <row r="58" spans="1:9" x14ac:dyDescent="0.35">
      <c r="A58" s="47" t="str">
        <f>IF('Dépenses prévisionnelles'!A57="","",'Dépenses prévisionnelles'!A57)</f>
        <v/>
      </c>
      <c r="B58" s="47" t="str">
        <f>IF('Dépenses prévisionnelles'!B57="","",'Dépenses prévisionnelles'!B57)</f>
        <v/>
      </c>
      <c r="C58" s="46">
        <f>'Dépenses prévisionnelles'!D57</f>
        <v>0</v>
      </c>
      <c r="D58" s="37"/>
      <c r="E58" s="45" t="str">
        <f t="shared" si="0"/>
        <v>80%</v>
      </c>
      <c r="F58" s="45" t="str">
        <f>IF(B58="Acquisitions foncières",SUMIF($B$15:B58,"Acquisitions foncières",$C$15:C58),IF(B58="Investissements immatériels",SUMIF($B$15:B58,"Investissements immatériels",$C$15:C58),""))</f>
        <v/>
      </c>
      <c r="G58" s="45" t="str">
        <f>IF(AND(B58="Acquisitions foncières",F58&gt;'Dépenses prévisionnelles'!$J$5),"AC+",IF(AND(B58="Investissements immatériels",F58&gt;'Dépenses prévisionnelles'!$J$7),"IM+",IF(AND(B58="Acquisitions foncières",'Dépenses prévisionnelles'!$I$5="Ce montant dépasse le seuil de 10% du montant total des dépenses"),"AC",IF(AND(B58="Investissements immatériels",$I$7="Le montant des dépenses a été ajusté pours respecter le seuil de 20%"),"IM",""))))</f>
        <v/>
      </c>
      <c r="H58" s="46" t="str">
        <f>IF(OR(AND(B58="Acquisitions foncières",'Dépenses prévisionnelles'!$I$5="seuil respecté"),AND(B58="Investissements immatériels",'Dépenses prévisionnelles'!$I$7="seuil respecté"),B58="Investissements matériels",AND(B58="Acquisitions foncières",'Dépenses prévisionnelles'!$I$5="Ce montant dépasse le seuil de 10% du montant total des dépenses",F58&lt;'Dépenses prévisionnelles'!$J$5,B58="Acquisitions foncières",COUNTIF($G$15:G57,OR("AC+","AC"))=0),AND(B58="Investissements immatériels",'Dépenses prévisionnelles'!$I$7="Le montant des dépenses a été ajusté pour respecter le seuil de 20%",F58&lt;'Dépenses prévisionnelles'!$J$7,B58="Investissements immatériels",COUNTIF($G$15:G57,OR("IM+","IM"))=0)),'Répartition des financements'!C58,IF(AND(B58="Acquisitions foncières",COUNTIF($G$15:G57,"AC+")=0,COUNTIF($G$15:G57,"AC")&gt;0),'Dépenses prévisionnelles'!$J$5-SUMIF('Répartition des financements'!$G$15:G57,"AC",'Répartition des financements'!$F$15:F57),IF(AND(B58="Investissements immatériels",COUNTIF($G$15:G57,"IM+")=0,COUNTIF($G$15:G57,"IM")&gt;0),'Dépenses prévisionnelles'!$J$7-SUMIF('Répartition des financements'!$G$15:G57,"IM",'Répartition des financements'!$F$15:F57),IF(AND('Répartition des financements'!B58="Acquisitions foncières",COUNTIF($G$15:G57,"AC+")&gt;0),0,IF(AND(B58="Investissements immatériels",COUNTIF($G$15:G57,"IM+")&gt;0),0,IF('Répartition des financements'!B58="Acquisitions foncières",'Dépenses prévisionnelles'!$J$5,IF(B58="Investissements immatériels",'Dépenses prévisionnelles'!$J$7,"0")))))))</f>
        <v>0</v>
      </c>
      <c r="I58" s="46">
        <f t="shared" si="1"/>
        <v>0</v>
      </c>
    </row>
    <row r="59" spans="1:9" x14ac:dyDescent="0.35">
      <c r="A59" s="47" t="str">
        <f>IF('Dépenses prévisionnelles'!A58="","",'Dépenses prévisionnelles'!A58)</f>
        <v/>
      </c>
      <c r="B59" s="47" t="str">
        <f>IF('Dépenses prévisionnelles'!B58="","",'Dépenses prévisionnelles'!B58)</f>
        <v/>
      </c>
      <c r="C59" s="46">
        <f>'Dépenses prévisionnelles'!D58</f>
        <v>0</v>
      </c>
      <c r="D59" s="37"/>
      <c r="E59" s="45" t="str">
        <f t="shared" si="0"/>
        <v>80%</v>
      </c>
      <c r="F59" s="45" t="str">
        <f>IF(B59="Acquisitions foncières",SUMIF($B$15:B59,"Acquisitions foncières",$C$15:C59),IF(B59="Investissements immatériels",SUMIF($B$15:B59,"Investissements immatériels",$C$15:C59),""))</f>
        <v/>
      </c>
      <c r="G59" s="45" t="str">
        <f>IF(AND(B59="Acquisitions foncières",F59&gt;'Dépenses prévisionnelles'!$J$5),"AC+",IF(AND(B59="Investissements immatériels",F59&gt;'Dépenses prévisionnelles'!$J$7),"IM+",IF(AND(B59="Acquisitions foncières",'Dépenses prévisionnelles'!$I$5="Ce montant dépasse le seuil de 10% du montant total des dépenses"),"AC",IF(AND(B59="Investissements immatériels",$I$7="Le montant des dépenses a été ajusté pours respecter le seuil de 20%"),"IM",""))))</f>
        <v/>
      </c>
      <c r="H59" s="46" t="str">
        <f>IF(OR(AND(B59="Acquisitions foncières",'Dépenses prévisionnelles'!$I$5="seuil respecté"),AND(B59="Investissements immatériels",'Dépenses prévisionnelles'!$I$7="seuil respecté"),B59="Investissements matériels",AND(B59="Acquisitions foncières",'Dépenses prévisionnelles'!$I$5="Ce montant dépasse le seuil de 10% du montant total des dépenses",F59&lt;'Dépenses prévisionnelles'!$J$5,B59="Acquisitions foncières",COUNTIF($G$15:G58,OR("AC+","AC"))=0),AND(B59="Investissements immatériels",'Dépenses prévisionnelles'!$I$7="Le montant des dépenses a été ajusté pour respecter le seuil de 20%",F59&lt;'Dépenses prévisionnelles'!$J$7,B59="Investissements immatériels",COUNTIF($G$15:G58,OR("IM+","IM"))=0)),'Répartition des financements'!C59,IF(AND(B59="Acquisitions foncières",COUNTIF($G$15:G58,"AC+")=0,COUNTIF($G$15:G58,"AC")&gt;0),'Dépenses prévisionnelles'!$J$5-SUMIF('Répartition des financements'!$G$15:G58,"AC",'Répartition des financements'!$F$15:F58),IF(AND(B59="Investissements immatériels",COUNTIF($G$15:G58,"IM+")=0,COUNTIF($G$15:G58,"IM")&gt;0),'Dépenses prévisionnelles'!$J$7-SUMIF('Répartition des financements'!$G$15:G58,"IM",'Répartition des financements'!$F$15:F58),IF(AND('Répartition des financements'!B59="Acquisitions foncières",COUNTIF($G$15:G58,"AC+")&gt;0),0,IF(AND(B59="Investissements immatériels",COUNTIF($G$15:G58,"IM+")&gt;0),0,IF('Répartition des financements'!B59="Acquisitions foncières",'Dépenses prévisionnelles'!$J$5,IF(B59="Investissements immatériels",'Dépenses prévisionnelles'!$J$7,"0")))))))</f>
        <v>0</v>
      </c>
      <c r="I59" s="46">
        <f t="shared" si="1"/>
        <v>0</v>
      </c>
    </row>
    <row r="60" spans="1:9" x14ac:dyDescent="0.35">
      <c r="A60" s="47" t="str">
        <f>IF('Dépenses prévisionnelles'!A59="","",'Dépenses prévisionnelles'!A59)</f>
        <v/>
      </c>
      <c r="B60" s="47" t="str">
        <f>IF('Dépenses prévisionnelles'!B59="","",'Dépenses prévisionnelles'!B59)</f>
        <v/>
      </c>
      <c r="C60" s="46">
        <f>'Dépenses prévisionnelles'!D59</f>
        <v>0</v>
      </c>
      <c r="D60" s="37"/>
      <c r="E60" s="45" t="str">
        <f t="shared" si="0"/>
        <v>80%</v>
      </c>
      <c r="F60" s="45" t="str">
        <f>IF(B60="Acquisitions foncières",SUMIF($B$15:B60,"Acquisitions foncières",$C$15:C60),IF(B60="Investissements immatériels",SUMIF($B$15:B60,"Investissements immatériels",$C$15:C60),""))</f>
        <v/>
      </c>
      <c r="G60" s="45" t="str">
        <f>IF(AND(B60="Acquisitions foncières",F60&gt;'Dépenses prévisionnelles'!$J$5),"AC+",IF(AND(B60="Investissements immatériels",F60&gt;'Dépenses prévisionnelles'!$J$7),"IM+",IF(AND(B60="Acquisitions foncières",'Dépenses prévisionnelles'!$I$5="Ce montant dépasse le seuil de 10% du montant total des dépenses"),"AC",IF(AND(B60="Investissements immatériels",$I$7="Le montant des dépenses a été ajusté pours respecter le seuil de 20%"),"IM",""))))</f>
        <v/>
      </c>
      <c r="H60" s="46" t="str">
        <f>IF(OR(AND(B60="Acquisitions foncières",'Dépenses prévisionnelles'!$I$5="seuil respecté"),AND(B60="Investissements immatériels",'Dépenses prévisionnelles'!$I$7="seuil respecté"),B60="Investissements matériels",AND(B60="Acquisitions foncières",'Dépenses prévisionnelles'!$I$5="Ce montant dépasse le seuil de 10% du montant total des dépenses",F60&lt;'Dépenses prévisionnelles'!$J$5,B60="Acquisitions foncières",COUNTIF($G$15:G59,OR("AC+","AC"))=0),AND(B60="Investissements immatériels",'Dépenses prévisionnelles'!$I$7="Le montant des dépenses a été ajusté pour respecter le seuil de 20%",F60&lt;'Dépenses prévisionnelles'!$J$7,B60="Investissements immatériels",COUNTIF($G$15:G59,OR("IM+","IM"))=0)),'Répartition des financements'!C60,IF(AND(B60="Acquisitions foncières",COUNTIF($G$15:G59,"AC+")=0,COUNTIF($G$15:G59,"AC")&gt;0),'Dépenses prévisionnelles'!$J$5-SUMIF('Répartition des financements'!$G$15:G59,"AC",'Répartition des financements'!$F$15:F59),IF(AND(B60="Investissements immatériels",COUNTIF($G$15:G59,"IM+")=0,COUNTIF($G$15:G59,"IM")&gt;0),'Dépenses prévisionnelles'!$J$7-SUMIF('Répartition des financements'!$G$15:G59,"IM",'Répartition des financements'!$F$15:F59),IF(AND('Répartition des financements'!B60="Acquisitions foncières",COUNTIF($G$15:G59,"AC+")&gt;0),0,IF(AND(B60="Investissements immatériels",COUNTIF($G$15:G59,"IM+")&gt;0),0,IF('Répartition des financements'!B60="Acquisitions foncières",'Dépenses prévisionnelles'!$J$5,IF(B60="Investissements immatériels",'Dépenses prévisionnelles'!$J$7,"0")))))))</f>
        <v>0</v>
      </c>
      <c r="I60" s="46">
        <f t="shared" si="1"/>
        <v>0</v>
      </c>
    </row>
    <row r="61" spans="1:9" x14ac:dyDescent="0.35">
      <c r="A61" s="47" t="str">
        <f>IF('Dépenses prévisionnelles'!A60="","",'Dépenses prévisionnelles'!A60)</f>
        <v/>
      </c>
      <c r="B61" s="47" t="str">
        <f>IF('Dépenses prévisionnelles'!B60="","",'Dépenses prévisionnelles'!B60)</f>
        <v/>
      </c>
      <c r="C61" s="46">
        <f>'Dépenses prévisionnelles'!D60</f>
        <v>0</v>
      </c>
      <c r="D61" s="37"/>
      <c r="E61" s="45" t="str">
        <f t="shared" si="0"/>
        <v>80%</v>
      </c>
      <c r="F61" s="45" t="str">
        <f>IF(B61="Acquisitions foncières",SUMIF($B$15:B61,"Acquisitions foncières",$C$15:C61),IF(B61="Investissements immatériels",SUMIF($B$15:B61,"Investissements immatériels",$C$15:C61),""))</f>
        <v/>
      </c>
      <c r="G61" s="45" t="str">
        <f>IF(AND(B61="Acquisitions foncières",F61&gt;'Dépenses prévisionnelles'!$J$5),"AC+",IF(AND(B61="Investissements immatériels",F61&gt;'Dépenses prévisionnelles'!$J$7),"IM+",IF(AND(B61="Acquisitions foncières",'Dépenses prévisionnelles'!$I$5="Ce montant dépasse le seuil de 10% du montant total des dépenses"),"AC",IF(AND(B61="Investissements immatériels",$I$7="Le montant des dépenses a été ajusté pours respecter le seuil de 20%"),"IM",""))))</f>
        <v/>
      </c>
      <c r="H61" s="46" t="str">
        <f>IF(OR(AND(B61="Acquisitions foncières",'Dépenses prévisionnelles'!$I$5="seuil respecté"),AND(B61="Investissements immatériels",'Dépenses prévisionnelles'!$I$7="seuil respecté"),B61="Investissements matériels",AND(B61="Acquisitions foncières",'Dépenses prévisionnelles'!$I$5="Ce montant dépasse le seuil de 10% du montant total des dépenses",F61&lt;'Dépenses prévisionnelles'!$J$5,B61="Acquisitions foncières",COUNTIF($G$15:G60,OR("AC+","AC"))=0),AND(B61="Investissements immatériels",'Dépenses prévisionnelles'!$I$7="Le montant des dépenses a été ajusté pour respecter le seuil de 20%",F61&lt;'Dépenses prévisionnelles'!$J$7,B61="Investissements immatériels",COUNTIF($G$15:G60,OR("IM+","IM"))=0)),'Répartition des financements'!C61,IF(AND(B61="Acquisitions foncières",COUNTIF($G$15:G60,"AC+")=0,COUNTIF($G$15:G60,"AC")&gt;0),'Dépenses prévisionnelles'!$J$5-SUMIF('Répartition des financements'!$G$15:G60,"AC",'Répartition des financements'!$F$15:F60),IF(AND(B61="Investissements immatériels",COUNTIF($G$15:G60,"IM+")=0,COUNTIF($G$15:G60,"IM")&gt;0),'Dépenses prévisionnelles'!$J$7-SUMIF('Répartition des financements'!$G$15:G60,"IM",'Répartition des financements'!$F$15:F60),IF(AND('Répartition des financements'!B61="Acquisitions foncières",COUNTIF($G$15:G60,"AC+")&gt;0),0,IF(AND(B61="Investissements immatériels",COUNTIF($G$15:G60,"IM+")&gt;0),0,IF('Répartition des financements'!B61="Acquisitions foncières",'Dépenses prévisionnelles'!$J$5,IF(B61="Investissements immatériels",'Dépenses prévisionnelles'!$J$7,"0")))))))</f>
        <v>0</v>
      </c>
      <c r="I61" s="46">
        <f t="shared" si="1"/>
        <v>0</v>
      </c>
    </row>
    <row r="62" spans="1:9" x14ac:dyDescent="0.35">
      <c r="A62" s="47" t="str">
        <f>IF('Dépenses prévisionnelles'!A61="","",'Dépenses prévisionnelles'!A61)</f>
        <v/>
      </c>
      <c r="B62" s="47" t="str">
        <f>IF('Dépenses prévisionnelles'!B61="","",'Dépenses prévisionnelles'!B61)</f>
        <v/>
      </c>
      <c r="C62" s="46">
        <f>'Dépenses prévisionnelles'!D61</f>
        <v>0</v>
      </c>
      <c r="D62" s="37"/>
      <c r="E62" s="45" t="str">
        <f t="shared" si="0"/>
        <v>80%</v>
      </c>
      <c r="F62" s="45" t="str">
        <f>IF(B62="Acquisitions foncières",SUMIF($B$15:B62,"Acquisitions foncières",$C$15:C62),IF(B62="Investissements immatériels",SUMIF($B$15:B62,"Investissements immatériels",$C$15:C62),""))</f>
        <v/>
      </c>
      <c r="G62" s="45" t="str">
        <f>IF(AND(B62="Acquisitions foncières",F62&gt;'Dépenses prévisionnelles'!$J$5),"AC+",IF(AND(B62="Investissements immatériels",F62&gt;'Dépenses prévisionnelles'!$J$7),"IM+",IF(AND(B62="Acquisitions foncières",'Dépenses prévisionnelles'!$I$5="Ce montant dépasse le seuil de 10% du montant total des dépenses"),"AC",IF(AND(B62="Investissements immatériels",$I$7="Le montant des dépenses a été ajusté pours respecter le seuil de 20%"),"IM",""))))</f>
        <v/>
      </c>
      <c r="H62" s="46" t="str">
        <f>IF(OR(AND(B62="Acquisitions foncières",'Dépenses prévisionnelles'!$I$5="seuil respecté"),AND(B62="Investissements immatériels",'Dépenses prévisionnelles'!$I$7="seuil respecté"),B62="Investissements matériels",AND(B62="Acquisitions foncières",'Dépenses prévisionnelles'!$I$5="Ce montant dépasse le seuil de 10% du montant total des dépenses",F62&lt;'Dépenses prévisionnelles'!$J$5,B62="Acquisitions foncières",COUNTIF($G$15:G61,OR("AC+","AC"))=0),AND(B62="Investissements immatériels",'Dépenses prévisionnelles'!$I$7="Le montant des dépenses a été ajusté pour respecter le seuil de 20%",F62&lt;'Dépenses prévisionnelles'!$J$7,B62="Investissements immatériels",COUNTIF($G$15:G61,OR("IM+","IM"))=0)),'Répartition des financements'!C62,IF(AND(B62="Acquisitions foncières",COUNTIF($G$15:G61,"AC+")=0,COUNTIF($G$15:G61,"AC")&gt;0),'Dépenses prévisionnelles'!$J$5-SUMIF('Répartition des financements'!$G$15:G61,"AC",'Répartition des financements'!$F$15:F61),IF(AND(B62="Investissements immatériels",COUNTIF($G$15:G61,"IM+")=0,COUNTIF($G$15:G61,"IM")&gt;0),'Dépenses prévisionnelles'!$J$7-SUMIF('Répartition des financements'!$G$15:G61,"IM",'Répartition des financements'!$F$15:F61),IF(AND('Répartition des financements'!B62="Acquisitions foncières",COUNTIF($G$15:G61,"AC+")&gt;0),0,IF(AND(B62="Investissements immatériels",COUNTIF($G$15:G61,"IM+")&gt;0),0,IF('Répartition des financements'!B62="Acquisitions foncières",'Dépenses prévisionnelles'!$J$5,IF(B62="Investissements immatériels",'Dépenses prévisionnelles'!$J$7,"0")))))))</f>
        <v>0</v>
      </c>
      <c r="I62" s="46">
        <f t="shared" si="1"/>
        <v>0</v>
      </c>
    </row>
    <row r="63" spans="1:9" x14ac:dyDescent="0.35">
      <c r="A63" s="47" t="str">
        <f>IF('Dépenses prévisionnelles'!A62="","",'Dépenses prévisionnelles'!A62)</f>
        <v/>
      </c>
      <c r="B63" s="47" t="str">
        <f>IF('Dépenses prévisionnelles'!B62="","",'Dépenses prévisionnelles'!B62)</f>
        <v/>
      </c>
      <c r="C63" s="46">
        <f>'Dépenses prévisionnelles'!D62</f>
        <v>0</v>
      </c>
      <c r="D63" s="37"/>
      <c r="E63" s="45" t="str">
        <f t="shared" si="0"/>
        <v>80%</v>
      </c>
      <c r="F63" s="45" t="str">
        <f>IF(B63="Acquisitions foncières",SUMIF($B$15:B63,"Acquisitions foncières",$C$15:C63),IF(B63="Investissements immatériels",SUMIF($B$15:B63,"Investissements immatériels",$C$15:C63),""))</f>
        <v/>
      </c>
      <c r="G63" s="45" t="str">
        <f>IF(AND(B63="Acquisitions foncières",F63&gt;'Dépenses prévisionnelles'!$J$5),"AC+",IF(AND(B63="Investissements immatériels",F63&gt;'Dépenses prévisionnelles'!$J$7),"IM+",IF(AND(B63="Acquisitions foncières",'Dépenses prévisionnelles'!$I$5="Ce montant dépasse le seuil de 10% du montant total des dépenses"),"AC",IF(AND(B63="Investissements immatériels",$I$7="Le montant des dépenses a été ajusté pours respecter le seuil de 20%"),"IM",""))))</f>
        <v/>
      </c>
      <c r="H63" s="46" t="str">
        <f>IF(OR(AND(B63="Acquisitions foncières",'Dépenses prévisionnelles'!$I$5="seuil respecté"),AND(B63="Investissements immatériels",'Dépenses prévisionnelles'!$I$7="seuil respecté"),B63="Investissements matériels",AND(B63="Acquisitions foncières",'Dépenses prévisionnelles'!$I$5="Ce montant dépasse le seuil de 10% du montant total des dépenses",F63&lt;'Dépenses prévisionnelles'!$J$5,B63="Acquisitions foncières",COUNTIF($G$15:G62,OR("AC+","AC"))=0),AND(B63="Investissements immatériels",'Dépenses prévisionnelles'!$I$7="Le montant des dépenses a été ajusté pour respecter le seuil de 20%",F63&lt;'Dépenses prévisionnelles'!$J$7,B63="Investissements immatériels",COUNTIF($G$15:G62,OR("IM+","IM"))=0)),'Répartition des financements'!C63,IF(AND(B63="Acquisitions foncières",COUNTIF($G$15:G62,"AC+")=0,COUNTIF($G$15:G62,"AC")&gt;0),'Dépenses prévisionnelles'!$J$5-SUMIF('Répartition des financements'!$G$15:G62,"AC",'Répartition des financements'!$F$15:F62),IF(AND(B63="Investissements immatériels",COUNTIF($G$15:G62,"IM+")=0,COUNTIF($G$15:G62,"IM")&gt;0),'Dépenses prévisionnelles'!$J$7-SUMIF('Répartition des financements'!$G$15:G62,"IM",'Répartition des financements'!$F$15:F62),IF(AND('Répartition des financements'!B63="Acquisitions foncières",COUNTIF($G$15:G62,"AC+")&gt;0),0,IF(AND(B63="Investissements immatériels",COUNTIF($G$15:G62,"IM+")&gt;0),0,IF('Répartition des financements'!B63="Acquisitions foncières",'Dépenses prévisionnelles'!$J$5,IF(B63="Investissements immatériels",'Dépenses prévisionnelles'!$J$7,"0")))))))</f>
        <v>0</v>
      </c>
      <c r="I63" s="46">
        <f t="shared" si="1"/>
        <v>0</v>
      </c>
    </row>
    <row r="64" spans="1:9" x14ac:dyDescent="0.35">
      <c r="A64" s="47" t="str">
        <f>IF('Dépenses prévisionnelles'!A63="","",'Dépenses prévisionnelles'!A63)</f>
        <v/>
      </c>
      <c r="B64" s="47" t="str">
        <f>IF('Dépenses prévisionnelles'!B63="","",'Dépenses prévisionnelles'!B63)</f>
        <v/>
      </c>
      <c r="C64" s="46">
        <f>'Dépenses prévisionnelles'!D63</f>
        <v>0</v>
      </c>
      <c r="D64" s="37"/>
      <c r="E64" s="45" t="str">
        <f t="shared" si="0"/>
        <v>80%</v>
      </c>
      <c r="F64" s="45" t="str">
        <f>IF(B64="Acquisitions foncières",SUMIF($B$15:B64,"Acquisitions foncières",$C$15:C64),IF(B64="Investissements immatériels",SUMIF($B$15:B64,"Investissements immatériels",$C$15:C64),""))</f>
        <v/>
      </c>
      <c r="G64" s="45" t="str">
        <f>IF(AND(B64="Acquisitions foncières",F64&gt;'Dépenses prévisionnelles'!$J$5),"AC+",IF(AND(B64="Investissements immatériels",F64&gt;'Dépenses prévisionnelles'!$J$7),"IM+",IF(AND(B64="Acquisitions foncières",'Dépenses prévisionnelles'!$I$5="Ce montant dépasse le seuil de 10% du montant total des dépenses"),"AC",IF(AND(B64="Investissements immatériels",$I$7="Le montant des dépenses a été ajusté pours respecter le seuil de 20%"),"IM",""))))</f>
        <v/>
      </c>
      <c r="H64" s="46" t="str">
        <f>IF(OR(AND(B64="Acquisitions foncières",'Dépenses prévisionnelles'!$I$5="seuil respecté"),AND(B64="Investissements immatériels",'Dépenses prévisionnelles'!$I$7="seuil respecté"),B64="Investissements matériels",AND(B64="Acquisitions foncières",'Dépenses prévisionnelles'!$I$5="Ce montant dépasse le seuil de 10% du montant total des dépenses",F64&lt;'Dépenses prévisionnelles'!$J$5,B64="Acquisitions foncières",COUNTIF($G$15:G63,OR("AC+","AC"))=0),AND(B64="Investissements immatériels",'Dépenses prévisionnelles'!$I$7="Le montant des dépenses a été ajusté pour respecter le seuil de 20%",F64&lt;'Dépenses prévisionnelles'!$J$7,B64="Investissements immatériels",COUNTIF($G$15:G63,OR("IM+","IM"))=0)),'Répartition des financements'!C64,IF(AND(B64="Acquisitions foncières",COUNTIF($G$15:G63,"AC+")=0,COUNTIF($G$15:G63,"AC")&gt;0),'Dépenses prévisionnelles'!$J$5-SUMIF('Répartition des financements'!$G$15:G63,"AC",'Répartition des financements'!$F$15:F63),IF(AND(B64="Investissements immatériels",COUNTIF($G$15:G63,"IM+")=0,COUNTIF($G$15:G63,"IM")&gt;0),'Dépenses prévisionnelles'!$J$7-SUMIF('Répartition des financements'!$G$15:G63,"IM",'Répartition des financements'!$F$15:F63),IF(AND('Répartition des financements'!B64="Acquisitions foncières",COUNTIF($G$15:G63,"AC+")&gt;0),0,IF(AND(B64="Investissements immatériels",COUNTIF($G$15:G63,"IM+")&gt;0),0,IF('Répartition des financements'!B64="Acquisitions foncières",'Dépenses prévisionnelles'!$J$5,IF(B64="Investissements immatériels",'Dépenses prévisionnelles'!$J$7,"0")))))))</f>
        <v>0</v>
      </c>
      <c r="I64" s="46">
        <f t="shared" si="1"/>
        <v>0</v>
      </c>
    </row>
    <row r="65" spans="1:9" x14ac:dyDescent="0.35">
      <c r="A65" s="47" t="str">
        <f>IF('Dépenses prévisionnelles'!A64="","",'Dépenses prévisionnelles'!A64)</f>
        <v/>
      </c>
      <c r="B65" s="47" t="str">
        <f>IF('Dépenses prévisionnelles'!B64="","",'Dépenses prévisionnelles'!B64)</f>
        <v/>
      </c>
      <c r="C65" s="46">
        <f>'Dépenses prévisionnelles'!D64</f>
        <v>0</v>
      </c>
      <c r="D65" s="37"/>
      <c r="E65" s="45" t="str">
        <f t="shared" si="0"/>
        <v>80%</v>
      </c>
      <c r="F65" s="45" t="str">
        <f>IF(B65="Acquisitions foncières",SUMIF($B$15:B65,"Acquisitions foncières",$C$15:C65),IF(B65="Investissements immatériels",SUMIF($B$15:B65,"Investissements immatériels",$C$15:C65),""))</f>
        <v/>
      </c>
      <c r="G65" s="45" t="str">
        <f>IF(AND(B65="Acquisitions foncières",F65&gt;'Dépenses prévisionnelles'!$J$5),"AC+",IF(AND(B65="Investissements immatériels",F65&gt;'Dépenses prévisionnelles'!$J$7),"IM+",IF(AND(B65="Acquisitions foncières",'Dépenses prévisionnelles'!$I$5="Ce montant dépasse le seuil de 10% du montant total des dépenses"),"AC",IF(AND(B65="Investissements immatériels",$I$7="Le montant des dépenses a été ajusté pours respecter le seuil de 20%"),"IM",""))))</f>
        <v/>
      </c>
      <c r="H65" s="46" t="str">
        <f>IF(OR(AND(B65="Acquisitions foncières",'Dépenses prévisionnelles'!$I$5="seuil respecté"),AND(B65="Investissements immatériels",'Dépenses prévisionnelles'!$I$7="seuil respecté"),B65="Investissements matériels",AND(B65="Acquisitions foncières",'Dépenses prévisionnelles'!$I$5="Ce montant dépasse le seuil de 10% du montant total des dépenses",F65&lt;'Dépenses prévisionnelles'!$J$5,B65="Acquisitions foncières",COUNTIF($G$15:G64,OR("AC+","AC"))=0),AND(B65="Investissements immatériels",'Dépenses prévisionnelles'!$I$7="Le montant des dépenses a été ajusté pour respecter le seuil de 20%",F65&lt;'Dépenses prévisionnelles'!$J$7,B65="Investissements immatériels",COUNTIF($G$15:G64,OR("IM+","IM"))=0)),'Répartition des financements'!C65,IF(AND(B65="Acquisitions foncières",COUNTIF($G$15:G64,"AC+")=0,COUNTIF($G$15:G64,"AC")&gt;0),'Dépenses prévisionnelles'!$J$5-SUMIF('Répartition des financements'!$G$15:G64,"AC",'Répartition des financements'!$F$15:F64),IF(AND(B65="Investissements immatériels",COUNTIF($G$15:G64,"IM+")=0,COUNTIF($G$15:G64,"IM")&gt;0),'Dépenses prévisionnelles'!$J$7-SUMIF('Répartition des financements'!$G$15:G64,"IM",'Répartition des financements'!$F$15:F64),IF(AND('Répartition des financements'!B65="Acquisitions foncières",COUNTIF($G$15:G64,"AC+")&gt;0),0,IF(AND(B65="Investissements immatériels",COUNTIF($G$15:G64,"IM+")&gt;0),0,IF('Répartition des financements'!B65="Acquisitions foncières",'Dépenses prévisionnelles'!$J$5,IF(B65="Investissements immatériels",'Dépenses prévisionnelles'!$J$7,"0")))))))</f>
        <v>0</v>
      </c>
      <c r="I65" s="46">
        <f t="shared" si="1"/>
        <v>0</v>
      </c>
    </row>
    <row r="66" spans="1:9" x14ac:dyDescent="0.35">
      <c r="A66" s="47" t="str">
        <f>IF('Dépenses prévisionnelles'!A65="","",'Dépenses prévisionnelles'!A65)</f>
        <v/>
      </c>
      <c r="B66" s="47" t="str">
        <f>IF('Dépenses prévisionnelles'!B65="","",'Dépenses prévisionnelles'!B65)</f>
        <v/>
      </c>
      <c r="C66" s="46">
        <f>'Dépenses prévisionnelles'!D65</f>
        <v>0</v>
      </c>
      <c r="D66" s="37"/>
      <c r="E66" s="45" t="str">
        <f t="shared" si="0"/>
        <v>80%</v>
      </c>
      <c r="F66" s="45" t="str">
        <f>IF(B66="Acquisitions foncières",SUMIF($B$15:B66,"Acquisitions foncières",$C$15:C66),IF(B66="Investissements immatériels",SUMIF($B$15:B66,"Investissements immatériels",$C$15:C66),""))</f>
        <v/>
      </c>
      <c r="G66" s="45" t="str">
        <f>IF(AND(B66="Acquisitions foncières",F66&gt;'Dépenses prévisionnelles'!$J$5),"AC+",IF(AND(B66="Investissements immatériels",F66&gt;'Dépenses prévisionnelles'!$J$7),"IM+",IF(AND(B66="Acquisitions foncières",'Dépenses prévisionnelles'!$I$5="Ce montant dépasse le seuil de 10% du montant total des dépenses"),"AC",IF(AND(B66="Investissements immatériels",$I$7="Le montant des dépenses a été ajusté pours respecter le seuil de 20%"),"IM",""))))</f>
        <v/>
      </c>
      <c r="H66" s="46" t="str">
        <f>IF(OR(AND(B66="Acquisitions foncières",'Dépenses prévisionnelles'!$I$5="seuil respecté"),AND(B66="Investissements immatériels",'Dépenses prévisionnelles'!$I$7="seuil respecté"),B66="Investissements matériels",AND(B66="Acquisitions foncières",'Dépenses prévisionnelles'!$I$5="Ce montant dépasse le seuil de 10% du montant total des dépenses",F66&lt;'Dépenses prévisionnelles'!$J$5,B66="Acquisitions foncières",COUNTIF($G$15:G65,OR("AC+","AC"))=0),AND(B66="Investissements immatériels",'Dépenses prévisionnelles'!$I$7="Le montant des dépenses a été ajusté pour respecter le seuil de 20%",F66&lt;'Dépenses prévisionnelles'!$J$7,B66="Investissements immatériels",COUNTIF($G$15:G65,OR("IM+","IM"))=0)),'Répartition des financements'!C66,IF(AND(B66="Acquisitions foncières",COUNTIF($G$15:G65,"AC+")=0,COUNTIF($G$15:G65,"AC")&gt;0),'Dépenses prévisionnelles'!$J$5-SUMIF('Répartition des financements'!$G$15:G65,"AC",'Répartition des financements'!$F$15:F65),IF(AND(B66="Investissements immatériels",COUNTIF($G$15:G65,"IM+")=0,COUNTIF($G$15:G65,"IM")&gt;0),'Dépenses prévisionnelles'!$J$7-SUMIF('Répartition des financements'!$G$15:G65,"IM",'Répartition des financements'!$F$15:F65),IF(AND('Répartition des financements'!B66="Acquisitions foncières",COUNTIF($G$15:G65,"AC+")&gt;0),0,IF(AND(B66="Investissements immatériels",COUNTIF($G$15:G65,"IM+")&gt;0),0,IF('Répartition des financements'!B66="Acquisitions foncières",'Dépenses prévisionnelles'!$J$5,IF(B66="Investissements immatériels",'Dépenses prévisionnelles'!$J$7,"0")))))))</f>
        <v>0</v>
      </c>
      <c r="I66" s="46">
        <f t="shared" si="1"/>
        <v>0</v>
      </c>
    </row>
    <row r="67" spans="1:9" x14ac:dyDescent="0.35">
      <c r="A67" s="47" t="str">
        <f>IF('Dépenses prévisionnelles'!A66="","",'Dépenses prévisionnelles'!A66)</f>
        <v/>
      </c>
      <c r="B67" s="47" t="str">
        <f>IF('Dépenses prévisionnelles'!B66="","",'Dépenses prévisionnelles'!B66)</f>
        <v/>
      </c>
      <c r="C67" s="46">
        <f>'Dépenses prévisionnelles'!D66</f>
        <v>0</v>
      </c>
      <c r="D67" s="37"/>
      <c r="E67" s="45" t="str">
        <f t="shared" si="0"/>
        <v>80%</v>
      </c>
      <c r="F67" s="45" t="str">
        <f>IF(B67="Acquisitions foncières",SUMIF($B$15:B67,"Acquisitions foncières",$C$15:C67),IF(B67="Investissements immatériels",SUMIF($B$15:B67,"Investissements immatériels",$C$15:C67),""))</f>
        <v/>
      </c>
      <c r="G67" s="45" t="str">
        <f>IF(AND(B67="Acquisitions foncières",F67&gt;'Dépenses prévisionnelles'!$J$5),"AC+",IF(AND(B67="Investissements immatériels",F67&gt;'Dépenses prévisionnelles'!$J$7),"IM+",IF(AND(B67="Acquisitions foncières",'Dépenses prévisionnelles'!$I$5="Ce montant dépasse le seuil de 10% du montant total des dépenses"),"AC",IF(AND(B67="Investissements immatériels",$I$7="Le montant des dépenses a été ajusté pours respecter le seuil de 20%"),"IM",""))))</f>
        <v/>
      </c>
      <c r="H67" s="46" t="str">
        <f>IF(OR(AND(B67="Acquisitions foncières",'Dépenses prévisionnelles'!$I$5="seuil respecté"),AND(B67="Investissements immatériels",'Dépenses prévisionnelles'!$I$7="seuil respecté"),B67="Investissements matériels",AND(B67="Acquisitions foncières",'Dépenses prévisionnelles'!$I$5="Ce montant dépasse le seuil de 10% du montant total des dépenses",F67&lt;'Dépenses prévisionnelles'!$J$5,B67="Acquisitions foncières",COUNTIF($G$15:G66,OR("AC+","AC"))=0),AND(B67="Investissements immatériels",'Dépenses prévisionnelles'!$I$7="Le montant des dépenses a été ajusté pour respecter le seuil de 20%",F67&lt;'Dépenses prévisionnelles'!$J$7,B67="Investissements immatériels",COUNTIF($G$15:G66,OR("IM+","IM"))=0)),'Répartition des financements'!C67,IF(AND(B67="Acquisitions foncières",COUNTIF($G$15:G66,"AC+")=0,COUNTIF($G$15:G66,"AC")&gt;0),'Dépenses prévisionnelles'!$J$5-SUMIF('Répartition des financements'!$G$15:G66,"AC",'Répartition des financements'!$F$15:F66),IF(AND(B67="Investissements immatériels",COUNTIF($G$15:G66,"IM+")=0,COUNTIF($G$15:G66,"IM")&gt;0),'Dépenses prévisionnelles'!$J$7-SUMIF('Répartition des financements'!$G$15:G66,"IM",'Répartition des financements'!$F$15:F66),IF(AND('Répartition des financements'!B67="Acquisitions foncières",COUNTIF($G$15:G66,"AC+")&gt;0),0,IF(AND(B67="Investissements immatériels",COUNTIF($G$15:G66,"IM+")&gt;0),0,IF('Répartition des financements'!B67="Acquisitions foncières",'Dépenses prévisionnelles'!$J$5,IF(B67="Investissements immatériels",'Dépenses prévisionnelles'!$J$7,"0")))))))</f>
        <v>0</v>
      </c>
      <c r="I67" s="46">
        <f t="shared" si="1"/>
        <v>0</v>
      </c>
    </row>
    <row r="68" spans="1:9" x14ac:dyDescent="0.35">
      <c r="A68" s="47" t="str">
        <f>IF('Dépenses prévisionnelles'!A67="","",'Dépenses prévisionnelles'!A67)</f>
        <v/>
      </c>
      <c r="B68" s="47" t="str">
        <f>IF('Dépenses prévisionnelles'!B67="","",'Dépenses prévisionnelles'!B67)</f>
        <v/>
      </c>
      <c r="C68" s="46">
        <f>'Dépenses prévisionnelles'!D67</f>
        <v>0</v>
      </c>
      <c r="D68" s="37"/>
      <c r="E68" s="45" t="str">
        <f t="shared" si="0"/>
        <v>80%</v>
      </c>
      <c r="F68" s="45" t="str">
        <f>IF(B68="Acquisitions foncières",SUMIF($B$15:B68,"Acquisitions foncières",$C$15:C68),IF(B68="Investissements immatériels",SUMIF($B$15:B68,"Investissements immatériels",$C$15:C68),""))</f>
        <v/>
      </c>
      <c r="G68" s="45" t="str">
        <f>IF(AND(B68="Acquisitions foncières",F68&gt;'Dépenses prévisionnelles'!$J$5),"AC+",IF(AND(B68="Investissements immatériels",F68&gt;'Dépenses prévisionnelles'!$J$7),"IM+",IF(AND(B68="Acquisitions foncières",'Dépenses prévisionnelles'!$I$5="Ce montant dépasse le seuil de 10% du montant total des dépenses"),"AC",IF(AND(B68="Investissements immatériels",$I$7="Le montant des dépenses a été ajusté pours respecter le seuil de 20%"),"IM",""))))</f>
        <v/>
      </c>
      <c r="H68" s="46" t="str">
        <f>IF(OR(AND(B68="Acquisitions foncières",'Dépenses prévisionnelles'!$I$5="seuil respecté"),AND(B68="Investissements immatériels",'Dépenses prévisionnelles'!$I$7="seuil respecté"),B68="Investissements matériels",AND(B68="Acquisitions foncières",'Dépenses prévisionnelles'!$I$5="Ce montant dépasse le seuil de 10% du montant total des dépenses",F68&lt;'Dépenses prévisionnelles'!$J$5,B68="Acquisitions foncières",COUNTIF($G$15:G67,OR("AC+","AC"))=0),AND(B68="Investissements immatériels",'Dépenses prévisionnelles'!$I$7="Le montant des dépenses a été ajusté pour respecter le seuil de 20%",F68&lt;'Dépenses prévisionnelles'!$J$7,B68="Investissements immatériels",COUNTIF($G$15:G67,OR("IM+","IM"))=0)),'Répartition des financements'!C68,IF(AND(B68="Acquisitions foncières",COUNTIF($G$15:G67,"AC+")=0,COUNTIF($G$15:G67,"AC")&gt;0),'Dépenses prévisionnelles'!$J$5-SUMIF('Répartition des financements'!$G$15:G67,"AC",'Répartition des financements'!$F$15:F67),IF(AND(B68="Investissements immatériels",COUNTIF($G$15:G67,"IM+")=0,COUNTIF($G$15:G67,"IM")&gt;0),'Dépenses prévisionnelles'!$J$7-SUMIF('Répartition des financements'!$G$15:G67,"IM",'Répartition des financements'!$F$15:F67),IF(AND('Répartition des financements'!B68="Acquisitions foncières",COUNTIF($G$15:G67,"AC+")&gt;0),0,IF(AND(B68="Investissements immatériels",COUNTIF($G$15:G67,"IM+")&gt;0),0,IF('Répartition des financements'!B68="Acquisitions foncières",'Dépenses prévisionnelles'!$J$5,IF(B68="Investissements immatériels",'Dépenses prévisionnelles'!$J$7,"0")))))))</f>
        <v>0</v>
      </c>
      <c r="I68" s="46">
        <f t="shared" si="1"/>
        <v>0</v>
      </c>
    </row>
    <row r="69" spans="1:9" x14ac:dyDescent="0.35">
      <c r="A69" s="47" t="str">
        <f>IF('Dépenses prévisionnelles'!A68="","",'Dépenses prévisionnelles'!A68)</f>
        <v/>
      </c>
      <c r="B69" s="47" t="str">
        <f>IF('Dépenses prévisionnelles'!B68="","",'Dépenses prévisionnelles'!B68)</f>
        <v/>
      </c>
      <c r="C69" s="46">
        <f>'Dépenses prévisionnelles'!D68</f>
        <v>0</v>
      </c>
      <c r="D69" s="37"/>
      <c r="E69" s="45" t="str">
        <f t="shared" si="0"/>
        <v>80%</v>
      </c>
      <c r="F69" s="45" t="str">
        <f>IF(B69="Acquisitions foncières",SUMIF($B$15:B69,"Acquisitions foncières",$C$15:C69),IF(B69="Investissements immatériels",SUMIF($B$15:B69,"Investissements immatériels",$C$15:C69),""))</f>
        <v/>
      </c>
      <c r="G69" s="45" t="str">
        <f>IF(AND(B69="Acquisitions foncières",F69&gt;'Dépenses prévisionnelles'!$J$5),"AC+",IF(AND(B69="Investissements immatériels",F69&gt;'Dépenses prévisionnelles'!$J$7),"IM+",IF(AND(B69="Acquisitions foncières",'Dépenses prévisionnelles'!$I$5="Ce montant dépasse le seuil de 10% du montant total des dépenses"),"AC",IF(AND(B69="Investissements immatériels",$I$7="Le montant des dépenses a été ajusté pours respecter le seuil de 20%"),"IM",""))))</f>
        <v/>
      </c>
      <c r="H69" s="46" t="str">
        <f>IF(OR(AND(B69="Acquisitions foncières",'Dépenses prévisionnelles'!$I$5="seuil respecté"),AND(B69="Investissements immatériels",'Dépenses prévisionnelles'!$I$7="seuil respecté"),B69="Investissements matériels",AND(B69="Acquisitions foncières",'Dépenses prévisionnelles'!$I$5="Ce montant dépasse le seuil de 10% du montant total des dépenses",F69&lt;'Dépenses prévisionnelles'!$J$5,B69="Acquisitions foncières",COUNTIF($G$15:G68,OR("AC+","AC"))=0),AND(B69="Investissements immatériels",'Dépenses prévisionnelles'!$I$7="Le montant des dépenses a été ajusté pour respecter le seuil de 20%",F69&lt;'Dépenses prévisionnelles'!$J$7,B69="Investissements immatériels",COUNTIF($G$15:G68,OR("IM+","IM"))=0)),'Répartition des financements'!C69,IF(AND(B69="Acquisitions foncières",COUNTIF($G$15:G68,"AC+")=0,COUNTIF($G$15:G68,"AC")&gt;0),'Dépenses prévisionnelles'!$J$5-SUMIF('Répartition des financements'!$G$15:G68,"AC",'Répartition des financements'!$F$15:F68),IF(AND(B69="Investissements immatériels",COUNTIF($G$15:G68,"IM+")=0,COUNTIF($G$15:G68,"IM")&gt;0),'Dépenses prévisionnelles'!$J$7-SUMIF('Répartition des financements'!$G$15:G68,"IM",'Répartition des financements'!$F$15:F68),IF(AND('Répartition des financements'!B69="Acquisitions foncières",COUNTIF($G$15:G68,"AC+")&gt;0),0,IF(AND(B69="Investissements immatériels",COUNTIF($G$15:G68,"IM+")&gt;0),0,IF('Répartition des financements'!B69="Acquisitions foncières",'Dépenses prévisionnelles'!$J$5,IF(B69="Investissements immatériels",'Dépenses prévisionnelles'!$J$7,"0")))))))</f>
        <v>0</v>
      </c>
      <c r="I69" s="46">
        <f t="shared" si="1"/>
        <v>0</v>
      </c>
    </row>
    <row r="70" spans="1:9" x14ac:dyDescent="0.35">
      <c r="A70" s="47" t="str">
        <f>IF('Dépenses prévisionnelles'!A69="","",'Dépenses prévisionnelles'!A69)</f>
        <v/>
      </c>
      <c r="B70" s="47" t="str">
        <f>IF('Dépenses prévisionnelles'!B69="","",'Dépenses prévisionnelles'!B69)</f>
        <v/>
      </c>
      <c r="C70" s="46">
        <f>'Dépenses prévisionnelles'!D69</f>
        <v>0</v>
      </c>
      <c r="D70" s="37"/>
      <c r="E70" s="45" t="str">
        <f t="shared" si="0"/>
        <v>80%</v>
      </c>
      <c r="F70" s="45" t="str">
        <f>IF(B70="Acquisitions foncières",SUMIF($B$15:B70,"Acquisitions foncières",$C$15:C70),IF(B70="Investissements immatériels",SUMIF($B$15:B70,"Investissements immatériels",$C$15:C70),""))</f>
        <v/>
      </c>
      <c r="G70" s="45" t="str">
        <f>IF(AND(B70="Acquisitions foncières",F70&gt;'Dépenses prévisionnelles'!$J$5),"AC+",IF(AND(B70="Investissements immatériels",F70&gt;'Dépenses prévisionnelles'!$J$7),"IM+",IF(AND(B70="Acquisitions foncières",'Dépenses prévisionnelles'!$I$5="Ce montant dépasse le seuil de 10% du montant total des dépenses"),"AC",IF(AND(B70="Investissements immatériels",$I$7="Le montant des dépenses a été ajusté pours respecter le seuil de 20%"),"IM",""))))</f>
        <v/>
      </c>
      <c r="H70" s="46" t="str">
        <f>IF(OR(AND(B70="Acquisitions foncières",'Dépenses prévisionnelles'!$I$5="seuil respecté"),AND(B70="Investissements immatériels",'Dépenses prévisionnelles'!$I$7="seuil respecté"),B70="Investissements matériels",AND(B70="Acquisitions foncières",'Dépenses prévisionnelles'!$I$5="Ce montant dépasse le seuil de 10% du montant total des dépenses",F70&lt;'Dépenses prévisionnelles'!$J$5,B70="Acquisitions foncières",COUNTIF($G$15:G69,OR("AC+","AC"))=0),AND(B70="Investissements immatériels",'Dépenses prévisionnelles'!$I$7="Le montant des dépenses a été ajusté pour respecter le seuil de 20%",F70&lt;'Dépenses prévisionnelles'!$J$7,B70="Investissements immatériels",COUNTIF($G$15:G69,OR("IM+","IM"))=0)),'Répartition des financements'!C70,IF(AND(B70="Acquisitions foncières",COUNTIF($G$15:G69,"AC+")=0,COUNTIF($G$15:G69,"AC")&gt;0),'Dépenses prévisionnelles'!$J$5-SUMIF('Répartition des financements'!$G$15:G69,"AC",'Répartition des financements'!$F$15:F69),IF(AND(B70="Investissements immatériels",COUNTIF($G$15:G69,"IM+")=0,COUNTIF($G$15:G69,"IM")&gt;0),'Dépenses prévisionnelles'!$J$7-SUMIF('Répartition des financements'!$G$15:G69,"IM",'Répartition des financements'!$F$15:F69),IF(AND('Répartition des financements'!B70="Acquisitions foncières",COUNTIF($G$15:G69,"AC+")&gt;0),0,IF(AND(B70="Investissements immatériels",COUNTIF($G$15:G69,"IM+")&gt;0),0,IF('Répartition des financements'!B70="Acquisitions foncières",'Dépenses prévisionnelles'!$J$5,IF(B70="Investissements immatériels",'Dépenses prévisionnelles'!$J$7,"0")))))))</f>
        <v>0</v>
      </c>
      <c r="I70" s="46">
        <f t="shared" si="1"/>
        <v>0</v>
      </c>
    </row>
    <row r="71" spans="1:9" x14ac:dyDescent="0.35">
      <c r="A71" s="47" t="str">
        <f>IF('Dépenses prévisionnelles'!A70="","",'Dépenses prévisionnelles'!A70)</f>
        <v/>
      </c>
      <c r="B71" s="47" t="str">
        <f>IF('Dépenses prévisionnelles'!B70="","",'Dépenses prévisionnelles'!B70)</f>
        <v/>
      </c>
      <c r="C71" s="46">
        <f>'Dépenses prévisionnelles'!D70</f>
        <v>0</v>
      </c>
      <c r="D71" s="37"/>
      <c r="E71" s="45" t="str">
        <f t="shared" si="0"/>
        <v>80%</v>
      </c>
      <c r="F71" s="45" t="str">
        <f>IF(B71="Acquisitions foncières",SUMIF($B$15:B71,"Acquisitions foncières",$C$15:C71),IF(B71="Investissements immatériels",SUMIF($B$15:B71,"Investissements immatériels",$C$15:C71),""))</f>
        <v/>
      </c>
      <c r="G71" s="45" t="str">
        <f>IF(AND(B71="Acquisitions foncières",F71&gt;'Dépenses prévisionnelles'!$J$5),"AC+",IF(AND(B71="Investissements immatériels",F71&gt;'Dépenses prévisionnelles'!$J$7),"IM+",IF(AND(B71="Acquisitions foncières",'Dépenses prévisionnelles'!$I$5="Ce montant dépasse le seuil de 10% du montant total des dépenses"),"AC",IF(AND(B71="Investissements immatériels",$I$7="Le montant des dépenses a été ajusté pours respecter le seuil de 20%"),"IM",""))))</f>
        <v/>
      </c>
      <c r="H71" s="46" t="str">
        <f>IF(OR(AND(B71="Acquisitions foncières",'Dépenses prévisionnelles'!$I$5="seuil respecté"),AND(B71="Investissements immatériels",'Dépenses prévisionnelles'!$I$7="seuil respecté"),B71="Investissements matériels",AND(B71="Acquisitions foncières",'Dépenses prévisionnelles'!$I$5="Ce montant dépasse le seuil de 10% du montant total des dépenses",F71&lt;'Dépenses prévisionnelles'!$J$5,B71="Acquisitions foncières",COUNTIF($G$15:G70,OR("AC+","AC"))=0),AND(B71="Investissements immatériels",'Dépenses prévisionnelles'!$I$7="Le montant des dépenses a été ajusté pour respecter le seuil de 20%",F71&lt;'Dépenses prévisionnelles'!$J$7,B71="Investissements immatériels",COUNTIF($G$15:G70,OR("IM+","IM"))=0)),'Répartition des financements'!C71,IF(AND(B71="Acquisitions foncières",COUNTIF($G$15:G70,"AC+")=0,COUNTIF($G$15:G70,"AC")&gt;0),'Dépenses prévisionnelles'!$J$5-SUMIF('Répartition des financements'!$G$15:G70,"AC",'Répartition des financements'!$F$15:F70),IF(AND(B71="Investissements immatériels",COUNTIF($G$15:G70,"IM+")=0,COUNTIF($G$15:G70,"IM")&gt;0),'Dépenses prévisionnelles'!$J$7-SUMIF('Répartition des financements'!$G$15:G70,"IM",'Répartition des financements'!$F$15:F70),IF(AND('Répartition des financements'!B71="Acquisitions foncières",COUNTIF($G$15:G70,"AC+")&gt;0),0,IF(AND(B71="Investissements immatériels",COUNTIF($G$15:G70,"IM+")&gt;0),0,IF('Répartition des financements'!B71="Acquisitions foncières",'Dépenses prévisionnelles'!$J$5,IF(B71="Investissements immatériels",'Dépenses prévisionnelles'!$J$7,"0")))))))</f>
        <v>0</v>
      </c>
      <c r="I71" s="46">
        <f t="shared" si="1"/>
        <v>0</v>
      </c>
    </row>
    <row r="72" spans="1:9" x14ac:dyDescent="0.35">
      <c r="A72" s="47" t="str">
        <f>IF('Dépenses prévisionnelles'!A71="","",'Dépenses prévisionnelles'!A71)</f>
        <v/>
      </c>
      <c r="B72" s="47" t="str">
        <f>IF('Dépenses prévisionnelles'!B71="","",'Dépenses prévisionnelles'!B71)</f>
        <v/>
      </c>
      <c r="C72" s="46">
        <f>'Dépenses prévisionnelles'!D71</f>
        <v>0</v>
      </c>
      <c r="D72" s="37"/>
      <c r="E72" s="45" t="str">
        <f t="shared" si="0"/>
        <v>80%</v>
      </c>
      <c r="F72" s="45" t="str">
        <f>IF(B72="Acquisitions foncières",SUMIF($B$15:B72,"Acquisitions foncières",$C$15:C72),IF(B72="Investissements immatériels",SUMIF($B$15:B72,"Investissements immatériels",$C$15:C72),""))</f>
        <v/>
      </c>
      <c r="G72" s="45" t="str">
        <f>IF(AND(B72="Acquisitions foncières",F72&gt;'Dépenses prévisionnelles'!$J$5),"AC+",IF(AND(B72="Investissements immatériels",F72&gt;'Dépenses prévisionnelles'!$J$7),"IM+",IF(AND(B72="Acquisitions foncières",'Dépenses prévisionnelles'!$I$5="Ce montant dépasse le seuil de 10% du montant total des dépenses"),"AC",IF(AND(B72="Investissements immatériels",$I$7="Le montant des dépenses a été ajusté pours respecter le seuil de 20%"),"IM",""))))</f>
        <v/>
      </c>
      <c r="H72" s="46" t="str">
        <f>IF(OR(AND(B72="Acquisitions foncières",'Dépenses prévisionnelles'!$I$5="seuil respecté"),AND(B72="Investissements immatériels",'Dépenses prévisionnelles'!$I$7="seuil respecté"),B72="Investissements matériels",AND(B72="Acquisitions foncières",'Dépenses prévisionnelles'!$I$5="Ce montant dépasse le seuil de 10% du montant total des dépenses",F72&lt;'Dépenses prévisionnelles'!$J$5,B72="Acquisitions foncières",COUNTIF($G$15:G71,OR("AC+","AC"))=0),AND(B72="Investissements immatériels",'Dépenses prévisionnelles'!$I$7="Le montant des dépenses a été ajusté pour respecter le seuil de 20%",F72&lt;'Dépenses prévisionnelles'!$J$7,B72="Investissements immatériels",COUNTIF($G$15:G71,OR("IM+","IM"))=0)),'Répartition des financements'!C72,IF(AND(B72="Acquisitions foncières",COUNTIF($G$15:G71,"AC+")=0,COUNTIF($G$15:G71,"AC")&gt;0),'Dépenses prévisionnelles'!$J$5-SUMIF('Répartition des financements'!$G$15:G71,"AC",'Répartition des financements'!$F$15:F71),IF(AND(B72="Investissements immatériels",COUNTIF($G$15:G71,"IM+")=0,COUNTIF($G$15:G71,"IM")&gt;0),'Dépenses prévisionnelles'!$J$7-SUMIF('Répartition des financements'!$G$15:G71,"IM",'Répartition des financements'!$F$15:F71),IF(AND('Répartition des financements'!B72="Acquisitions foncières",COUNTIF($G$15:G71,"AC+")&gt;0),0,IF(AND(B72="Investissements immatériels",COUNTIF($G$15:G71,"IM+")&gt;0),0,IF('Répartition des financements'!B72="Acquisitions foncières",'Dépenses prévisionnelles'!$J$5,IF(B72="Investissements immatériels",'Dépenses prévisionnelles'!$J$7,"0")))))))</f>
        <v>0</v>
      </c>
      <c r="I72" s="46">
        <f t="shared" si="1"/>
        <v>0</v>
      </c>
    </row>
    <row r="73" spans="1:9" x14ac:dyDescent="0.35">
      <c r="A73" s="47" t="str">
        <f>IF('Dépenses prévisionnelles'!A72="","",'Dépenses prévisionnelles'!A72)</f>
        <v/>
      </c>
      <c r="B73" s="47" t="str">
        <f>IF('Dépenses prévisionnelles'!B72="","",'Dépenses prévisionnelles'!B72)</f>
        <v/>
      </c>
      <c r="C73" s="46">
        <f>'Dépenses prévisionnelles'!D72</f>
        <v>0</v>
      </c>
      <c r="D73" s="37"/>
      <c r="E73" s="45" t="str">
        <f t="shared" si="0"/>
        <v>80%</v>
      </c>
      <c r="F73" s="45" t="str">
        <f>IF(B73="Acquisitions foncières",SUMIF($B$15:B73,"Acquisitions foncières",$C$15:C73),IF(B73="Investissements immatériels",SUMIF($B$15:B73,"Investissements immatériels",$C$15:C73),""))</f>
        <v/>
      </c>
      <c r="G73" s="45" t="str">
        <f>IF(AND(B73="Acquisitions foncières",F73&gt;'Dépenses prévisionnelles'!$J$5),"AC+",IF(AND(B73="Investissements immatériels",F73&gt;'Dépenses prévisionnelles'!$J$7),"IM+",IF(AND(B73="Acquisitions foncières",'Dépenses prévisionnelles'!$I$5="Ce montant dépasse le seuil de 10% du montant total des dépenses"),"AC",IF(AND(B73="Investissements immatériels",$I$7="Le montant des dépenses a été ajusté pours respecter le seuil de 20%"),"IM",""))))</f>
        <v/>
      </c>
      <c r="H73" s="46" t="str">
        <f>IF(OR(AND(B73="Acquisitions foncières",'Dépenses prévisionnelles'!$I$5="seuil respecté"),AND(B73="Investissements immatériels",'Dépenses prévisionnelles'!$I$7="seuil respecté"),B73="Investissements matériels",AND(B73="Acquisitions foncières",'Dépenses prévisionnelles'!$I$5="Ce montant dépasse le seuil de 10% du montant total des dépenses",F73&lt;'Dépenses prévisionnelles'!$J$5,B73="Acquisitions foncières",COUNTIF($G$15:G72,OR("AC+","AC"))=0),AND(B73="Investissements immatériels",'Dépenses prévisionnelles'!$I$7="Le montant des dépenses a été ajusté pour respecter le seuil de 20%",F73&lt;'Dépenses prévisionnelles'!$J$7,B73="Investissements immatériels",COUNTIF($G$15:G72,OR("IM+","IM"))=0)),'Répartition des financements'!C73,IF(AND(B73="Acquisitions foncières",COUNTIF($G$15:G72,"AC+")=0,COUNTIF($G$15:G72,"AC")&gt;0),'Dépenses prévisionnelles'!$J$5-SUMIF('Répartition des financements'!$G$15:G72,"AC",'Répartition des financements'!$F$15:F72),IF(AND(B73="Investissements immatériels",COUNTIF($G$15:G72,"IM+")=0,COUNTIF($G$15:G72,"IM")&gt;0),'Dépenses prévisionnelles'!$J$7-SUMIF('Répartition des financements'!$G$15:G72,"IM",'Répartition des financements'!$F$15:F72),IF(AND('Répartition des financements'!B73="Acquisitions foncières",COUNTIF($G$15:G72,"AC+")&gt;0),0,IF(AND(B73="Investissements immatériels",COUNTIF($G$15:G72,"IM+")&gt;0),0,IF('Répartition des financements'!B73="Acquisitions foncières",'Dépenses prévisionnelles'!$J$5,IF(B73="Investissements immatériels",'Dépenses prévisionnelles'!$J$7,"0")))))))</f>
        <v>0</v>
      </c>
      <c r="I73" s="46">
        <f t="shared" si="1"/>
        <v>0</v>
      </c>
    </row>
    <row r="74" spans="1:9" x14ac:dyDescent="0.35">
      <c r="A74" s="47" t="str">
        <f>IF('Dépenses prévisionnelles'!A73="","",'Dépenses prévisionnelles'!A73)</f>
        <v/>
      </c>
      <c r="B74" s="47" t="str">
        <f>IF('Dépenses prévisionnelles'!B73="","",'Dépenses prévisionnelles'!B73)</f>
        <v/>
      </c>
      <c r="C74" s="46">
        <f>'Dépenses prévisionnelles'!D73</f>
        <v>0</v>
      </c>
      <c r="D74" s="37"/>
      <c r="E74" s="45" t="str">
        <f t="shared" si="0"/>
        <v>80%</v>
      </c>
      <c r="F74" s="45" t="str">
        <f>IF(B74="Acquisitions foncières",SUMIF($B$15:B74,"Acquisitions foncières",$C$15:C74),IF(B74="Investissements immatériels",SUMIF($B$15:B74,"Investissements immatériels",$C$15:C74),""))</f>
        <v/>
      </c>
      <c r="G74" s="45" t="str">
        <f>IF(AND(B74="Acquisitions foncières",F74&gt;'Dépenses prévisionnelles'!$J$5),"AC+",IF(AND(B74="Investissements immatériels",F74&gt;'Dépenses prévisionnelles'!$J$7),"IM+",IF(AND(B74="Acquisitions foncières",'Dépenses prévisionnelles'!$I$5="Ce montant dépasse le seuil de 10% du montant total des dépenses"),"AC",IF(AND(B74="Investissements immatériels",$I$7="Le montant des dépenses a été ajusté pours respecter le seuil de 20%"),"IM",""))))</f>
        <v/>
      </c>
      <c r="H74" s="46" t="str">
        <f>IF(OR(AND(B74="Acquisitions foncières",'Dépenses prévisionnelles'!$I$5="seuil respecté"),AND(B74="Investissements immatériels",'Dépenses prévisionnelles'!$I$7="seuil respecté"),B74="Investissements matériels",AND(B74="Acquisitions foncières",'Dépenses prévisionnelles'!$I$5="Ce montant dépasse le seuil de 10% du montant total des dépenses",F74&lt;'Dépenses prévisionnelles'!$J$5,B74="Acquisitions foncières",COUNTIF($G$15:G73,OR("AC+","AC"))=0),AND(B74="Investissements immatériels",'Dépenses prévisionnelles'!$I$7="Le montant des dépenses a été ajusté pour respecter le seuil de 20%",F74&lt;'Dépenses prévisionnelles'!$J$7,B74="Investissements immatériels",COUNTIF($G$15:G73,OR("IM+","IM"))=0)),'Répartition des financements'!C74,IF(AND(B74="Acquisitions foncières",COUNTIF($G$15:G73,"AC+")=0,COUNTIF($G$15:G73,"AC")&gt;0),'Dépenses prévisionnelles'!$J$5-SUMIF('Répartition des financements'!$G$15:G73,"AC",'Répartition des financements'!$F$15:F73),IF(AND(B74="Investissements immatériels",COUNTIF($G$15:G73,"IM+")=0,COUNTIF($G$15:G73,"IM")&gt;0),'Dépenses prévisionnelles'!$J$7-SUMIF('Répartition des financements'!$G$15:G73,"IM",'Répartition des financements'!$F$15:F73),IF(AND('Répartition des financements'!B74="Acquisitions foncières",COUNTIF($G$15:G73,"AC+")&gt;0),0,IF(AND(B74="Investissements immatériels",COUNTIF($G$15:G73,"IM+")&gt;0),0,IF('Répartition des financements'!B74="Acquisitions foncières",'Dépenses prévisionnelles'!$J$5,IF(B74="Investissements immatériels",'Dépenses prévisionnelles'!$J$7,"0")))))))</f>
        <v>0</v>
      </c>
      <c r="I74" s="46">
        <f t="shared" si="1"/>
        <v>0</v>
      </c>
    </row>
    <row r="75" spans="1:9" x14ac:dyDescent="0.35">
      <c r="A75" s="47" t="str">
        <f>IF('Dépenses prévisionnelles'!A74="","",'Dépenses prévisionnelles'!A74)</f>
        <v/>
      </c>
      <c r="B75" s="47" t="str">
        <f>IF('Dépenses prévisionnelles'!B74="","",'Dépenses prévisionnelles'!B74)</f>
        <v/>
      </c>
      <c r="C75" s="46">
        <f>'Dépenses prévisionnelles'!D74</f>
        <v>0</v>
      </c>
      <c r="D75" s="37"/>
      <c r="E75" s="45" t="str">
        <f t="shared" si="0"/>
        <v>80%</v>
      </c>
      <c r="F75" s="45" t="str">
        <f>IF(B75="Acquisitions foncières",SUMIF($B$15:B75,"Acquisitions foncières",$C$15:C75),IF(B75="Investissements immatériels",SUMIF($B$15:B75,"Investissements immatériels",$C$15:C75),""))</f>
        <v/>
      </c>
      <c r="G75" s="45" t="str">
        <f>IF(AND(B75="Acquisitions foncières",F75&gt;'Dépenses prévisionnelles'!$J$5),"AC+",IF(AND(B75="Investissements immatériels",F75&gt;'Dépenses prévisionnelles'!$J$7),"IM+",IF(AND(B75="Acquisitions foncières",'Dépenses prévisionnelles'!$I$5="Ce montant dépasse le seuil de 10% du montant total des dépenses"),"AC",IF(AND(B75="Investissements immatériels",$I$7="Le montant des dépenses a été ajusté pours respecter le seuil de 20%"),"IM",""))))</f>
        <v/>
      </c>
      <c r="H75" s="46" t="str">
        <f>IF(OR(AND(B75="Acquisitions foncières",'Dépenses prévisionnelles'!$I$5="seuil respecté"),AND(B75="Investissements immatériels",'Dépenses prévisionnelles'!$I$7="seuil respecté"),B75="Investissements matériels",AND(B75="Acquisitions foncières",'Dépenses prévisionnelles'!$I$5="Ce montant dépasse le seuil de 10% du montant total des dépenses",F75&lt;'Dépenses prévisionnelles'!$J$5,B75="Acquisitions foncières",COUNTIF($G$15:G74,OR("AC+","AC"))=0),AND(B75="Investissements immatériels",'Dépenses prévisionnelles'!$I$7="Le montant des dépenses a été ajusté pour respecter le seuil de 20%",F75&lt;'Dépenses prévisionnelles'!$J$7,B75="Investissements immatériels",COUNTIF($G$15:G74,OR("IM+","IM"))=0)),'Répartition des financements'!C75,IF(AND(B75="Acquisitions foncières",COUNTIF($G$15:G74,"AC+")=0,COUNTIF($G$15:G74,"AC")&gt;0),'Dépenses prévisionnelles'!$J$5-SUMIF('Répartition des financements'!$G$15:G74,"AC",'Répartition des financements'!$F$15:F74),IF(AND(B75="Investissements immatériels",COUNTIF($G$15:G74,"IM+")=0,COUNTIF($G$15:G74,"IM")&gt;0),'Dépenses prévisionnelles'!$J$7-SUMIF('Répartition des financements'!$G$15:G74,"IM",'Répartition des financements'!$F$15:F74),IF(AND('Répartition des financements'!B75="Acquisitions foncières",COUNTIF($G$15:G74,"AC+")&gt;0),0,IF(AND(B75="Investissements immatériels",COUNTIF($G$15:G74,"IM+")&gt;0),0,IF('Répartition des financements'!B75="Acquisitions foncières",'Dépenses prévisionnelles'!$J$5,IF(B75="Investissements immatériels",'Dépenses prévisionnelles'!$J$7,"0")))))))</f>
        <v>0</v>
      </c>
      <c r="I75" s="46">
        <f t="shared" si="1"/>
        <v>0</v>
      </c>
    </row>
    <row r="76" spans="1:9" x14ac:dyDescent="0.35">
      <c r="A76" s="47" t="str">
        <f>IF('Dépenses prévisionnelles'!A75="","",'Dépenses prévisionnelles'!A75)</f>
        <v/>
      </c>
      <c r="B76" s="47" t="str">
        <f>IF('Dépenses prévisionnelles'!B75="","",'Dépenses prévisionnelles'!B75)</f>
        <v/>
      </c>
      <c r="C76" s="46">
        <f>'Dépenses prévisionnelles'!D75</f>
        <v>0</v>
      </c>
      <c r="D76" s="37"/>
      <c r="E76" s="45" t="str">
        <f t="shared" si="0"/>
        <v>80%</v>
      </c>
      <c r="F76" s="45" t="str">
        <f>IF(B76="Acquisitions foncières",SUMIF($B$15:B76,"Acquisitions foncières",$C$15:C76),IF(B76="Investissements immatériels",SUMIF($B$15:B76,"Investissements immatériels",$C$15:C76),""))</f>
        <v/>
      </c>
      <c r="G76" s="45" t="str">
        <f>IF(AND(B76="Acquisitions foncières",F76&gt;'Dépenses prévisionnelles'!$J$5),"AC+",IF(AND(B76="Investissements immatériels",F76&gt;'Dépenses prévisionnelles'!$J$7),"IM+",IF(AND(B76="Acquisitions foncières",'Dépenses prévisionnelles'!$I$5="Ce montant dépasse le seuil de 10% du montant total des dépenses"),"AC",IF(AND(B76="Investissements immatériels",$I$7="Le montant des dépenses a été ajusté pours respecter le seuil de 20%"),"IM",""))))</f>
        <v/>
      </c>
      <c r="H76" s="46" t="str">
        <f>IF(OR(AND(B76="Acquisitions foncières",'Dépenses prévisionnelles'!$I$5="seuil respecté"),AND(B76="Investissements immatériels",'Dépenses prévisionnelles'!$I$7="seuil respecté"),B76="Investissements matériels",AND(B76="Acquisitions foncières",'Dépenses prévisionnelles'!$I$5="Ce montant dépasse le seuil de 10% du montant total des dépenses",F76&lt;'Dépenses prévisionnelles'!$J$5,B76="Acquisitions foncières",COUNTIF($G$15:G75,OR("AC+","AC"))=0),AND(B76="Investissements immatériels",'Dépenses prévisionnelles'!$I$7="Le montant des dépenses a été ajusté pour respecter le seuil de 20%",F76&lt;'Dépenses prévisionnelles'!$J$7,B76="Investissements immatériels",COUNTIF($G$15:G75,OR("IM+","IM"))=0)),'Répartition des financements'!C76,IF(AND(B76="Acquisitions foncières",COUNTIF($G$15:G75,"AC+")=0,COUNTIF($G$15:G75,"AC")&gt;0),'Dépenses prévisionnelles'!$J$5-SUMIF('Répartition des financements'!$G$15:G75,"AC",'Répartition des financements'!$F$15:F75),IF(AND(B76="Investissements immatériels",COUNTIF($G$15:G75,"IM+")=0,COUNTIF($G$15:G75,"IM")&gt;0),'Dépenses prévisionnelles'!$J$7-SUMIF('Répartition des financements'!$G$15:G75,"IM",'Répartition des financements'!$F$15:F75),IF(AND('Répartition des financements'!B76="Acquisitions foncières",COUNTIF($G$15:G75,"AC+")&gt;0),0,IF(AND(B76="Investissements immatériels",COUNTIF($G$15:G75,"IM+")&gt;0),0,IF('Répartition des financements'!B76="Acquisitions foncières",'Dépenses prévisionnelles'!$J$5,IF(B76="Investissements immatériels",'Dépenses prévisionnelles'!$J$7,"0")))))))</f>
        <v>0</v>
      </c>
      <c r="I76" s="46">
        <f t="shared" si="1"/>
        <v>0</v>
      </c>
    </row>
    <row r="77" spans="1:9" x14ac:dyDescent="0.35">
      <c r="A77" s="47" t="str">
        <f>IF('Dépenses prévisionnelles'!A76="","",'Dépenses prévisionnelles'!A76)</f>
        <v/>
      </c>
      <c r="B77" s="47" t="str">
        <f>IF('Dépenses prévisionnelles'!B76="","",'Dépenses prévisionnelles'!B76)</f>
        <v/>
      </c>
      <c r="C77" s="46">
        <f>'Dépenses prévisionnelles'!D76</f>
        <v>0</v>
      </c>
      <c r="D77" s="37"/>
      <c r="E77" s="45" t="str">
        <f t="shared" si="0"/>
        <v>80%</v>
      </c>
      <c r="F77" s="45" t="str">
        <f>IF(B77="Acquisitions foncières",SUMIF($B$15:B77,"Acquisitions foncières",$C$15:C77),IF(B77="Investissements immatériels",SUMIF($B$15:B77,"Investissements immatériels",$C$15:C77),""))</f>
        <v/>
      </c>
      <c r="G77" s="45" t="str">
        <f>IF(AND(B77="Acquisitions foncières",F77&gt;'Dépenses prévisionnelles'!$J$5),"AC+",IF(AND(B77="Investissements immatériels",F77&gt;'Dépenses prévisionnelles'!$J$7),"IM+",IF(AND(B77="Acquisitions foncières",'Dépenses prévisionnelles'!$I$5="Ce montant dépasse le seuil de 10% du montant total des dépenses"),"AC",IF(AND(B77="Investissements immatériels",$I$7="Le montant des dépenses a été ajusté pours respecter le seuil de 20%"),"IM",""))))</f>
        <v/>
      </c>
      <c r="H77" s="46" t="str">
        <f>IF(OR(AND(B77="Acquisitions foncières",'Dépenses prévisionnelles'!$I$5="seuil respecté"),AND(B77="Investissements immatériels",'Dépenses prévisionnelles'!$I$7="seuil respecté"),B77="Investissements matériels",AND(B77="Acquisitions foncières",'Dépenses prévisionnelles'!$I$5="Ce montant dépasse le seuil de 10% du montant total des dépenses",F77&lt;'Dépenses prévisionnelles'!$J$5,B77="Acquisitions foncières",COUNTIF($G$15:G76,OR("AC+","AC"))=0),AND(B77="Investissements immatériels",'Dépenses prévisionnelles'!$I$7="Le montant des dépenses a été ajusté pour respecter le seuil de 20%",F77&lt;'Dépenses prévisionnelles'!$J$7,B77="Investissements immatériels",COUNTIF($G$15:G76,OR("IM+","IM"))=0)),'Répartition des financements'!C77,IF(AND(B77="Acquisitions foncières",COUNTIF($G$15:G76,"AC+")=0,COUNTIF($G$15:G76,"AC")&gt;0),'Dépenses prévisionnelles'!$J$5-SUMIF('Répartition des financements'!$G$15:G76,"AC",'Répartition des financements'!$F$15:F76),IF(AND(B77="Investissements immatériels",COUNTIF($G$15:G76,"IM+")=0,COUNTIF($G$15:G76,"IM")&gt;0),'Dépenses prévisionnelles'!$J$7-SUMIF('Répartition des financements'!$G$15:G76,"IM",'Répartition des financements'!$F$15:F76),IF(AND('Répartition des financements'!B77="Acquisitions foncières",COUNTIF($G$15:G76,"AC+")&gt;0),0,IF(AND(B77="Investissements immatériels",COUNTIF($G$15:G76,"IM+")&gt;0),0,IF('Répartition des financements'!B77="Acquisitions foncières",'Dépenses prévisionnelles'!$J$5,IF(B77="Investissements immatériels",'Dépenses prévisionnelles'!$J$7,"0")))))))</f>
        <v>0</v>
      </c>
      <c r="I77" s="46">
        <f t="shared" si="1"/>
        <v>0</v>
      </c>
    </row>
    <row r="78" spans="1:9" x14ac:dyDescent="0.35">
      <c r="A78" s="47" t="str">
        <f>IF('Dépenses prévisionnelles'!A77="","",'Dépenses prévisionnelles'!A77)</f>
        <v/>
      </c>
      <c r="B78" s="47" t="str">
        <f>IF('Dépenses prévisionnelles'!B77="","",'Dépenses prévisionnelles'!B77)</f>
        <v/>
      </c>
      <c r="C78" s="46">
        <f>'Dépenses prévisionnelles'!D77</f>
        <v>0</v>
      </c>
      <c r="D78" s="37"/>
      <c r="E78" s="45" t="str">
        <f t="shared" si="0"/>
        <v>80%</v>
      </c>
      <c r="F78" s="45" t="str">
        <f>IF(B78="Acquisitions foncières",SUMIF($B$15:B78,"Acquisitions foncières",$C$15:C78),IF(B78="Investissements immatériels",SUMIF($B$15:B78,"Investissements immatériels",$C$15:C78),""))</f>
        <v/>
      </c>
      <c r="G78" s="45" t="str">
        <f>IF(AND(B78="Acquisitions foncières",F78&gt;'Dépenses prévisionnelles'!$J$5),"AC+",IF(AND(B78="Investissements immatériels",F78&gt;'Dépenses prévisionnelles'!$J$7),"IM+",IF(AND(B78="Acquisitions foncières",'Dépenses prévisionnelles'!$I$5="Ce montant dépasse le seuil de 10% du montant total des dépenses"),"AC",IF(AND(B78="Investissements immatériels",$I$7="Le montant des dépenses a été ajusté pours respecter le seuil de 20%"),"IM",""))))</f>
        <v/>
      </c>
      <c r="H78" s="46" t="str">
        <f>IF(OR(AND(B78="Acquisitions foncières",'Dépenses prévisionnelles'!$I$5="seuil respecté"),AND(B78="Investissements immatériels",'Dépenses prévisionnelles'!$I$7="seuil respecté"),B78="Investissements matériels",AND(B78="Acquisitions foncières",'Dépenses prévisionnelles'!$I$5="Ce montant dépasse le seuil de 10% du montant total des dépenses",F78&lt;'Dépenses prévisionnelles'!$J$5,B78="Acquisitions foncières",COUNTIF($G$15:G77,OR("AC+","AC"))=0),AND(B78="Investissements immatériels",'Dépenses prévisionnelles'!$I$7="Le montant des dépenses a été ajusté pour respecter le seuil de 20%",F78&lt;'Dépenses prévisionnelles'!$J$7,B78="Investissements immatériels",COUNTIF($G$15:G77,OR("IM+","IM"))=0)),'Répartition des financements'!C78,IF(AND(B78="Acquisitions foncières",COUNTIF($G$15:G77,"AC+")=0,COUNTIF($G$15:G77,"AC")&gt;0),'Dépenses prévisionnelles'!$J$5-SUMIF('Répartition des financements'!$G$15:G77,"AC",'Répartition des financements'!$F$15:F77),IF(AND(B78="Investissements immatériels",COUNTIF($G$15:G77,"IM+")=0,COUNTIF($G$15:G77,"IM")&gt;0),'Dépenses prévisionnelles'!$J$7-SUMIF('Répartition des financements'!$G$15:G77,"IM",'Répartition des financements'!$F$15:F77),IF(AND('Répartition des financements'!B78="Acquisitions foncières",COUNTIF($G$15:G77,"AC+")&gt;0),0,IF(AND(B78="Investissements immatériels",COUNTIF($G$15:G77,"IM+")&gt;0),0,IF('Répartition des financements'!B78="Acquisitions foncières",'Dépenses prévisionnelles'!$J$5,IF(B78="Investissements immatériels",'Dépenses prévisionnelles'!$J$7,"0")))))))</f>
        <v>0</v>
      </c>
      <c r="I78" s="46">
        <f t="shared" si="1"/>
        <v>0</v>
      </c>
    </row>
    <row r="79" spans="1:9" x14ac:dyDescent="0.35">
      <c r="A79" s="47" t="str">
        <f>IF('Dépenses prévisionnelles'!A78="","",'Dépenses prévisionnelles'!A78)</f>
        <v/>
      </c>
      <c r="B79" s="47" t="str">
        <f>IF('Dépenses prévisionnelles'!B78="","",'Dépenses prévisionnelles'!B78)</f>
        <v/>
      </c>
      <c r="C79" s="46">
        <f>'Dépenses prévisionnelles'!D78</f>
        <v>0</v>
      </c>
      <c r="D79" s="37"/>
      <c r="E79" s="45" t="str">
        <f t="shared" si="0"/>
        <v>80%</v>
      </c>
      <c r="F79" s="45" t="str">
        <f>IF(B79="Acquisitions foncières",SUMIF($B$15:B79,"Acquisitions foncières",$C$15:C79),IF(B79="Investissements immatériels",SUMIF($B$15:B79,"Investissements immatériels",$C$15:C79),""))</f>
        <v/>
      </c>
      <c r="G79" s="45" t="str">
        <f>IF(AND(B79="Acquisitions foncières",F79&gt;'Dépenses prévisionnelles'!$J$5),"AC+",IF(AND(B79="Investissements immatériels",F79&gt;'Dépenses prévisionnelles'!$J$7),"IM+",IF(AND(B79="Acquisitions foncières",'Dépenses prévisionnelles'!$I$5="Ce montant dépasse le seuil de 10% du montant total des dépenses"),"AC",IF(AND(B79="Investissements immatériels",$I$7="Le montant des dépenses a été ajusté pours respecter le seuil de 20%"),"IM",""))))</f>
        <v/>
      </c>
      <c r="H79" s="46" t="str">
        <f>IF(OR(AND(B79="Acquisitions foncières",'Dépenses prévisionnelles'!$I$5="seuil respecté"),AND(B79="Investissements immatériels",'Dépenses prévisionnelles'!$I$7="seuil respecté"),B79="Investissements matériels",AND(B79="Acquisitions foncières",'Dépenses prévisionnelles'!$I$5="Ce montant dépasse le seuil de 10% du montant total des dépenses",F79&lt;'Dépenses prévisionnelles'!$J$5,B79="Acquisitions foncières",COUNTIF($G$15:G78,OR("AC+","AC"))=0),AND(B79="Investissements immatériels",'Dépenses prévisionnelles'!$I$7="Le montant des dépenses a été ajusté pour respecter le seuil de 20%",F79&lt;'Dépenses prévisionnelles'!$J$7,B79="Investissements immatériels",COUNTIF($G$15:G78,OR("IM+","IM"))=0)),'Répartition des financements'!C79,IF(AND(B79="Acquisitions foncières",COUNTIF($G$15:G78,"AC+")=0,COUNTIF($G$15:G78,"AC")&gt;0),'Dépenses prévisionnelles'!$J$5-SUMIF('Répartition des financements'!$G$15:G78,"AC",'Répartition des financements'!$F$15:F78),IF(AND(B79="Investissements immatériels",COUNTIF($G$15:G78,"IM+")=0,COUNTIF($G$15:G78,"IM")&gt;0),'Dépenses prévisionnelles'!$J$7-SUMIF('Répartition des financements'!$G$15:G78,"IM",'Répartition des financements'!$F$15:F78),IF(AND('Répartition des financements'!B79="Acquisitions foncières",COUNTIF($G$15:G78,"AC+")&gt;0),0,IF(AND(B79="Investissements immatériels",COUNTIF($G$15:G78,"IM+")&gt;0),0,IF('Répartition des financements'!B79="Acquisitions foncières",'Dépenses prévisionnelles'!$J$5,IF(B79="Investissements immatériels",'Dépenses prévisionnelles'!$J$7,"0")))))))</f>
        <v>0</v>
      </c>
      <c r="I79" s="46">
        <f t="shared" si="1"/>
        <v>0</v>
      </c>
    </row>
    <row r="80" spans="1:9" x14ac:dyDescent="0.35">
      <c r="A80" s="47" t="str">
        <f>IF('Dépenses prévisionnelles'!A79="","",'Dépenses prévisionnelles'!A79)</f>
        <v/>
      </c>
      <c r="B80" s="47" t="str">
        <f>IF('Dépenses prévisionnelles'!B79="","",'Dépenses prévisionnelles'!B79)</f>
        <v/>
      </c>
      <c r="C80" s="46">
        <f>'Dépenses prévisionnelles'!D79</f>
        <v>0</v>
      </c>
      <c r="D80" s="37"/>
      <c r="E80" s="45" t="str">
        <f t="shared" ref="E80:E143" si="2">IF(AND($C$11="Oui",D80="Non"),"65%","80%")</f>
        <v>80%</v>
      </c>
      <c r="F80" s="45" t="str">
        <f>IF(B80="Acquisitions foncières",SUMIF($B$15:B80,"Acquisitions foncières",$C$15:C80),IF(B80="Investissements immatériels",SUMIF($B$15:B80,"Investissements immatériels",$C$15:C80),""))</f>
        <v/>
      </c>
      <c r="G80" s="45" t="str">
        <f>IF(AND(B80="Acquisitions foncières",F80&gt;'Dépenses prévisionnelles'!$J$5),"AC+",IF(AND(B80="Investissements immatériels",F80&gt;'Dépenses prévisionnelles'!$J$7),"IM+",IF(AND(B80="Acquisitions foncières",'Dépenses prévisionnelles'!$I$5="Ce montant dépasse le seuil de 10% du montant total des dépenses"),"AC",IF(AND(B80="Investissements immatériels",$I$7="Le montant des dépenses a été ajusté pours respecter le seuil de 20%"),"IM",""))))</f>
        <v/>
      </c>
      <c r="H80" s="46" t="str">
        <f>IF(OR(AND(B80="Acquisitions foncières",'Dépenses prévisionnelles'!$I$5="seuil respecté"),AND(B80="Investissements immatériels",'Dépenses prévisionnelles'!$I$7="seuil respecté"),B80="Investissements matériels",AND(B80="Acquisitions foncières",'Dépenses prévisionnelles'!$I$5="Ce montant dépasse le seuil de 10% du montant total des dépenses",F80&lt;'Dépenses prévisionnelles'!$J$5,B80="Acquisitions foncières",COUNTIF($G$15:G79,OR("AC+","AC"))=0),AND(B80="Investissements immatériels",'Dépenses prévisionnelles'!$I$7="Le montant des dépenses a été ajusté pour respecter le seuil de 20%",F80&lt;'Dépenses prévisionnelles'!$J$7,B80="Investissements immatériels",COUNTIF($G$15:G79,OR("IM+","IM"))=0)),'Répartition des financements'!C80,IF(AND(B80="Acquisitions foncières",COUNTIF($G$15:G79,"AC+")=0,COUNTIF($G$15:G79,"AC")&gt;0),'Dépenses prévisionnelles'!$J$5-SUMIF('Répartition des financements'!$G$15:G79,"AC",'Répartition des financements'!$F$15:F79),IF(AND(B80="Investissements immatériels",COUNTIF($G$15:G79,"IM+")=0,COUNTIF($G$15:G79,"IM")&gt;0),'Dépenses prévisionnelles'!$J$7-SUMIF('Répartition des financements'!$G$15:G79,"IM",'Répartition des financements'!$F$15:F79),IF(AND('Répartition des financements'!B80="Acquisitions foncières",COUNTIF($G$15:G79,"AC+")&gt;0),0,IF(AND(B80="Investissements immatériels",COUNTIF($G$15:G79,"IM+")&gt;0),0,IF('Répartition des financements'!B80="Acquisitions foncières",'Dépenses prévisionnelles'!$J$5,IF(B80="Investissements immatériels",'Dépenses prévisionnelles'!$J$7,"0")))))))</f>
        <v>0</v>
      </c>
      <c r="I80" s="46">
        <f t="shared" ref="I80:I143" si="3">H80*E80</f>
        <v>0</v>
      </c>
    </row>
    <row r="81" spans="1:9" x14ac:dyDescent="0.35">
      <c r="A81" s="47" t="str">
        <f>IF('Dépenses prévisionnelles'!A80="","",'Dépenses prévisionnelles'!A80)</f>
        <v/>
      </c>
      <c r="B81" s="47" t="str">
        <f>IF('Dépenses prévisionnelles'!B80="","",'Dépenses prévisionnelles'!B80)</f>
        <v/>
      </c>
      <c r="C81" s="46">
        <f>'Dépenses prévisionnelles'!D80</f>
        <v>0</v>
      </c>
      <c r="D81" s="37"/>
      <c r="E81" s="45" t="str">
        <f t="shared" si="2"/>
        <v>80%</v>
      </c>
      <c r="F81" s="45" t="str">
        <f>IF(B81="Acquisitions foncières",SUMIF($B$15:B81,"Acquisitions foncières",$C$15:C81),IF(B81="Investissements immatériels",SUMIF($B$15:B81,"Investissements immatériels",$C$15:C81),""))</f>
        <v/>
      </c>
      <c r="G81" s="45" t="str">
        <f>IF(AND(B81="Acquisitions foncières",F81&gt;'Dépenses prévisionnelles'!$J$5),"AC+",IF(AND(B81="Investissements immatériels",F81&gt;'Dépenses prévisionnelles'!$J$7),"IM+",IF(AND(B81="Acquisitions foncières",'Dépenses prévisionnelles'!$I$5="Ce montant dépasse le seuil de 10% du montant total des dépenses"),"AC",IF(AND(B81="Investissements immatériels",$I$7="Le montant des dépenses a été ajusté pours respecter le seuil de 20%"),"IM",""))))</f>
        <v/>
      </c>
      <c r="H81" s="46" t="str">
        <f>IF(OR(AND(B81="Acquisitions foncières",'Dépenses prévisionnelles'!$I$5="seuil respecté"),AND(B81="Investissements immatériels",'Dépenses prévisionnelles'!$I$7="seuil respecté"),B81="Investissements matériels",AND(B81="Acquisitions foncières",'Dépenses prévisionnelles'!$I$5="Ce montant dépasse le seuil de 10% du montant total des dépenses",F81&lt;'Dépenses prévisionnelles'!$J$5,B81="Acquisitions foncières",COUNTIF($G$15:G80,OR("AC+","AC"))=0),AND(B81="Investissements immatériels",'Dépenses prévisionnelles'!$I$7="Le montant des dépenses a été ajusté pour respecter le seuil de 20%",F81&lt;'Dépenses prévisionnelles'!$J$7,B81="Investissements immatériels",COUNTIF($G$15:G80,OR("IM+","IM"))=0)),'Répartition des financements'!C81,IF(AND(B81="Acquisitions foncières",COUNTIF($G$15:G80,"AC+")=0,COUNTIF($G$15:G80,"AC")&gt;0),'Dépenses prévisionnelles'!$J$5-SUMIF('Répartition des financements'!$G$15:G80,"AC",'Répartition des financements'!$F$15:F80),IF(AND(B81="Investissements immatériels",COUNTIF($G$15:G80,"IM+")=0,COUNTIF($G$15:G80,"IM")&gt;0),'Dépenses prévisionnelles'!$J$7-SUMIF('Répartition des financements'!$G$15:G80,"IM",'Répartition des financements'!$F$15:F80),IF(AND('Répartition des financements'!B81="Acquisitions foncières",COUNTIF($G$15:G80,"AC+")&gt;0),0,IF(AND(B81="Investissements immatériels",COUNTIF($G$15:G80,"IM+")&gt;0),0,IF('Répartition des financements'!B81="Acquisitions foncières",'Dépenses prévisionnelles'!$J$5,IF(B81="Investissements immatériels",'Dépenses prévisionnelles'!$J$7,"0")))))))</f>
        <v>0</v>
      </c>
      <c r="I81" s="46">
        <f t="shared" si="3"/>
        <v>0</v>
      </c>
    </row>
    <row r="82" spans="1:9" x14ac:dyDescent="0.35">
      <c r="A82" s="47" t="str">
        <f>IF('Dépenses prévisionnelles'!A81="","",'Dépenses prévisionnelles'!A81)</f>
        <v/>
      </c>
      <c r="B82" s="47" t="str">
        <f>IF('Dépenses prévisionnelles'!B81="","",'Dépenses prévisionnelles'!B81)</f>
        <v/>
      </c>
      <c r="C82" s="46">
        <f>'Dépenses prévisionnelles'!D81</f>
        <v>0</v>
      </c>
      <c r="D82" s="37"/>
      <c r="E82" s="45" t="str">
        <f t="shared" si="2"/>
        <v>80%</v>
      </c>
      <c r="F82" s="45" t="str">
        <f>IF(B82="Acquisitions foncières",SUMIF($B$15:B82,"Acquisitions foncières",$C$15:C82),IF(B82="Investissements immatériels",SUMIF($B$15:B82,"Investissements immatériels",$C$15:C82),""))</f>
        <v/>
      </c>
      <c r="G82" s="45" t="str">
        <f>IF(AND(B82="Acquisitions foncières",F82&gt;'Dépenses prévisionnelles'!$J$5),"AC+",IF(AND(B82="Investissements immatériels",F82&gt;'Dépenses prévisionnelles'!$J$7),"IM+",IF(AND(B82="Acquisitions foncières",'Dépenses prévisionnelles'!$I$5="Ce montant dépasse le seuil de 10% du montant total des dépenses"),"AC",IF(AND(B82="Investissements immatériels",$I$7="Le montant des dépenses a été ajusté pours respecter le seuil de 20%"),"IM",""))))</f>
        <v/>
      </c>
      <c r="H82" s="46" t="str">
        <f>IF(OR(AND(B82="Acquisitions foncières",'Dépenses prévisionnelles'!$I$5="seuil respecté"),AND(B82="Investissements immatériels",'Dépenses prévisionnelles'!$I$7="seuil respecté"),B82="Investissements matériels",AND(B82="Acquisitions foncières",'Dépenses prévisionnelles'!$I$5="Ce montant dépasse le seuil de 10% du montant total des dépenses",F82&lt;'Dépenses prévisionnelles'!$J$5,B82="Acquisitions foncières",COUNTIF($G$15:G81,OR("AC+","AC"))=0),AND(B82="Investissements immatériels",'Dépenses prévisionnelles'!$I$7="Le montant des dépenses a été ajusté pour respecter le seuil de 20%",F82&lt;'Dépenses prévisionnelles'!$J$7,B82="Investissements immatériels",COUNTIF($G$15:G81,OR("IM+","IM"))=0)),'Répartition des financements'!C82,IF(AND(B82="Acquisitions foncières",COUNTIF($G$15:G81,"AC+")=0,COUNTIF($G$15:G81,"AC")&gt;0),'Dépenses prévisionnelles'!$J$5-SUMIF('Répartition des financements'!$G$15:G81,"AC",'Répartition des financements'!$F$15:F81),IF(AND(B82="Investissements immatériels",COUNTIF($G$15:G81,"IM+")=0,COUNTIF($G$15:G81,"IM")&gt;0),'Dépenses prévisionnelles'!$J$7-SUMIF('Répartition des financements'!$G$15:G81,"IM",'Répartition des financements'!$F$15:F81),IF(AND('Répartition des financements'!B82="Acquisitions foncières",COUNTIF($G$15:G81,"AC+")&gt;0),0,IF(AND(B82="Investissements immatériels",COUNTIF($G$15:G81,"IM+")&gt;0),0,IF('Répartition des financements'!B82="Acquisitions foncières",'Dépenses prévisionnelles'!$J$5,IF(B82="Investissements immatériels",'Dépenses prévisionnelles'!$J$7,"0")))))))</f>
        <v>0</v>
      </c>
      <c r="I82" s="46">
        <f t="shared" si="3"/>
        <v>0</v>
      </c>
    </row>
    <row r="83" spans="1:9" x14ac:dyDescent="0.35">
      <c r="A83" s="47" t="str">
        <f>IF('Dépenses prévisionnelles'!A82="","",'Dépenses prévisionnelles'!A82)</f>
        <v/>
      </c>
      <c r="B83" s="47" t="str">
        <f>IF('Dépenses prévisionnelles'!B82="","",'Dépenses prévisionnelles'!B82)</f>
        <v/>
      </c>
      <c r="C83" s="46">
        <f>'Dépenses prévisionnelles'!D82</f>
        <v>0</v>
      </c>
      <c r="D83" s="37"/>
      <c r="E83" s="45" t="str">
        <f t="shared" si="2"/>
        <v>80%</v>
      </c>
      <c r="F83" s="45" t="str">
        <f>IF(B83="Acquisitions foncières",SUMIF($B$15:B83,"Acquisitions foncières",$C$15:C83),IF(B83="Investissements immatériels",SUMIF($B$15:B83,"Investissements immatériels",$C$15:C83),""))</f>
        <v/>
      </c>
      <c r="G83" s="45" t="str">
        <f>IF(AND(B83="Acquisitions foncières",F83&gt;'Dépenses prévisionnelles'!$J$5),"AC+",IF(AND(B83="Investissements immatériels",F83&gt;'Dépenses prévisionnelles'!$J$7),"IM+",IF(AND(B83="Acquisitions foncières",'Dépenses prévisionnelles'!$I$5="Ce montant dépasse le seuil de 10% du montant total des dépenses"),"AC",IF(AND(B83="Investissements immatériels",$I$7="Le montant des dépenses a été ajusté pours respecter le seuil de 20%"),"IM",""))))</f>
        <v/>
      </c>
      <c r="H83" s="46" t="str">
        <f>IF(OR(AND(B83="Acquisitions foncières",'Dépenses prévisionnelles'!$I$5="seuil respecté"),AND(B83="Investissements immatériels",'Dépenses prévisionnelles'!$I$7="seuil respecté"),B83="Investissements matériels",AND(B83="Acquisitions foncières",'Dépenses prévisionnelles'!$I$5="Ce montant dépasse le seuil de 10% du montant total des dépenses",F83&lt;'Dépenses prévisionnelles'!$J$5,B83="Acquisitions foncières",COUNTIF($G$15:G82,OR("AC+","AC"))=0),AND(B83="Investissements immatériels",'Dépenses prévisionnelles'!$I$7="Le montant des dépenses a été ajusté pour respecter le seuil de 20%",F83&lt;'Dépenses prévisionnelles'!$J$7,B83="Investissements immatériels",COUNTIF($G$15:G82,OR("IM+","IM"))=0)),'Répartition des financements'!C83,IF(AND(B83="Acquisitions foncières",COUNTIF($G$15:G82,"AC+")=0,COUNTIF($G$15:G82,"AC")&gt;0),'Dépenses prévisionnelles'!$J$5-SUMIF('Répartition des financements'!$G$15:G82,"AC",'Répartition des financements'!$F$15:F82),IF(AND(B83="Investissements immatériels",COUNTIF($G$15:G82,"IM+")=0,COUNTIF($G$15:G82,"IM")&gt;0),'Dépenses prévisionnelles'!$J$7-SUMIF('Répartition des financements'!$G$15:G82,"IM",'Répartition des financements'!$F$15:F82),IF(AND('Répartition des financements'!B83="Acquisitions foncières",COUNTIF($G$15:G82,"AC+")&gt;0),0,IF(AND(B83="Investissements immatériels",COUNTIF($G$15:G82,"IM+")&gt;0),0,IF('Répartition des financements'!B83="Acquisitions foncières",'Dépenses prévisionnelles'!$J$5,IF(B83="Investissements immatériels",'Dépenses prévisionnelles'!$J$7,"0")))))))</f>
        <v>0</v>
      </c>
      <c r="I83" s="46">
        <f t="shared" si="3"/>
        <v>0</v>
      </c>
    </row>
    <row r="84" spans="1:9" x14ac:dyDescent="0.35">
      <c r="A84" s="47" t="str">
        <f>IF('Dépenses prévisionnelles'!A83="","",'Dépenses prévisionnelles'!A83)</f>
        <v/>
      </c>
      <c r="B84" s="47" t="str">
        <f>IF('Dépenses prévisionnelles'!B83="","",'Dépenses prévisionnelles'!B83)</f>
        <v/>
      </c>
      <c r="C84" s="46">
        <f>'Dépenses prévisionnelles'!D83</f>
        <v>0</v>
      </c>
      <c r="D84" s="37"/>
      <c r="E84" s="45" t="str">
        <f t="shared" si="2"/>
        <v>80%</v>
      </c>
      <c r="F84" s="45" t="str">
        <f>IF(B84="Acquisitions foncières",SUMIF($B$15:B84,"Acquisitions foncières",$C$15:C84),IF(B84="Investissements immatériels",SUMIF($B$15:B84,"Investissements immatériels",$C$15:C84),""))</f>
        <v/>
      </c>
      <c r="G84" s="45" t="str">
        <f>IF(AND(B84="Acquisitions foncières",F84&gt;'Dépenses prévisionnelles'!$J$5),"AC+",IF(AND(B84="Investissements immatériels",F84&gt;'Dépenses prévisionnelles'!$J$7),"IM+",IF(AND(B84="Acquisitions foncières",'Dépenses prévisionnelles'!$I$5="Ce montant dépasse le seuil de 10% du montant total des dépenses"),"AC",IF(AND(B84="Investissements immatériels",$I$7="Le montant des dépenses a été ajusté pours respecter le seuil de 20%"),"IM",""))))</f>
        <v/>
      </c>
      <c r="H84" s="46" t="str">
        <f>IF(OR(AND(B84="Acquisitions foncières",'Dépenses prévisionnelles'!$I$5="seuil respecté"),AND(B84="Investissements immatériels",'Dépenses prévisionnelles'!$I$7="seuil respecté"),B84="Investissements matériels",AND(B84="Acquisitions foncières",'Dépenses prévisionnelles'!$I$5="Ce montant dépasse le seuil de 10% du montant total des dépenses",F84&lt;'Dépenses prévisionnelles'!$J$5,B84="Acquisitions foncières",COUNTIF($G$15:G83,OR("AC+","AC"))=0),AND(B84="Investissements immatériels",'Dépenses prévisionnelles'!$I$7="Le montant des dépenses a été ajusté pour respecter le seuil de 20%",F84&lt;'Dépenses prévisionnelles'!$J$7,B84="Investissements immatériels",COUNTIF($G$15:G83,OR("IM+","IM"))=0)),'Répartition des financements'!C84,IF(AND(B84="Acquisitions foncières",COUNTIF($G$15:G83,"AC+")=0,COUNTIF($G$15:G83,"AC")&gt;0),'Dépenses prévisionnelles'!$J$5-SUMIF('Répartition des financements'!$G$15:G83,"AC",'Répartition des financements'!$F$15:F83),IF(AND(B84="Investissements immatériels",COUNTIF($G$15:G83,"IM+")=0,COUNTIF($G$15:G83,"IM")&gt;0),'Dépenses prévisionnelles'!$J$7-SUMIF('Répartition des financements'!$G$15:G83,"IM",'Répartition des financements'!$F$15:F83),IF(AND('Répartition des financements'!B84="Acquisitions foncières",COUNTIF($G$15:G83,"AC+")&gt;0),0,IF(AND(B84="Investissements immatériels",COUNTIF($G$15:G83,"IM+")&gt;0),0,IF('Répartition des financements'!B84="Acquisitions foncières",'Dépenses prévisionnelles'!$J$5,IF(B84="Investissements immatériels",'Dépenses prévisionnelles'!$J$7,"0")))))))</f>
        <v>0</v>
      </c>
      <c r="I84" s="46">
        <f t="shared" si="3"/>
        <v>0</v>
      </c>
    </row>
    <row r="85" spans="1:9" x14ac:dyDescent="0.35">
      <c r="A85" s="47" t="str">
        <f>IF('Dépenses prévisionnelles'!A84="","",'Dépenses prévisionnelles'!A84)</f>
        <v/>
      </c>
      <c r="B85" s="47" t="str">
        <f>IF('Dépenses prévisionnelles'!B84="","",'Dépenses prévisionnelles'!B84)</f>
        <v/>
      </c>
      <c r="C85" s="46">
        <f>'Dépenses prévisionnelles'!D84</f>
        <v>0</v>
      </c>
      <c r="D85" s="37"/>
      <c r="E85" s="45" t="str">
        <f t="shared" si="2"/>
        <v>80%</v>
      </c>
      <c r="F85" s="45" t="str">
        <f>IF(B85="Acquisitions foncières",SUMIF($B$15:B85,"Acquisitions foncières",$C$15:C85),IF(B85="Investissements immatériels",SUMIF($B$15:B85,"Investissements immatériels",$C$15:C85),""))</f>
        <v/>
      </c>
      <c r="G85" s="45" t="str">
        <f>IF(AND(B85="Acquisitions foncières",F85&gt;'Dépenses prévisionnelles'!$J$5),"AC+",IF(AND(B85="Investissements immatériels",F85&gt;'Dépenses prévisionnelles'!$J$7),"IM+",IF(AND(B85="Acquisitions foncières",'Dépenses prévisionnelles'!$I$5="Ce montant dépasse le seuil de 10% du montant total des dépenses"),"AC",IF(AND(B85="Investissements immatériels",$I$7="Le montant des dépenses a été ajusté pours respecter le seuil de 20%"),"IM",""))))</f>
        <v/>
      </c>
      <c r="H85" s="46" t="str">
        <f>IF(OR(AND(B85="Acquisitions foncières",'Dépenses prévisionnelles'!$I$5="seuil respecté"),AND(B85="Investissements immatériels",'Dépenses prévisionnelles'!$I$7="seuil respecté"),B85="Investissements matériels",AND(B85="Acquisitions foncières",'Dépenses prévisionnelles'!$I$5="Ce montant dépasse le seuil de 10% du montant total des dépenses",F85&lt;'Dépenses prévisionnelles'!$J$5,B85="Acquisitions foncières",COUNTIF($G$15:G84,OR("AC+","AC"))=0),AND(B85="Investissements immatériels",'Dépenses prévisionnelles'!$I$7="Le montant des dépenses a été ajusté pour respecter le seuil de 20%",F85&lt;'Dépenses prévisionnelles'!$J$7,B85="Investissements immatériels",COUNTIF($G$15:G84,OR("IM+","IM"))=0)),'Répartition des financements'!C85,IF(AND(B85="Acquisitions foncières",COUNTIF($G$15:G84,"AC+")=0,COUNTIF($G$15:G84,"AC")&gt;0),'Dépenses prévisionnelles'!$J$5-SUMIF('Répartition des financements'!$G$15:G84,"AC",'Répartition des financements'!$F$15:F84),IF(AND(B85="Investissements immatériels",COUNTIF($G$15:G84,"IM+")=0,COUNTIF($G$15:G84,"IM")&gt;0),'Dépenses prévisionnelles'!$J$7-SUMIF('Répartition des financements'!$G$15:G84,"IM",'Répartition des financements'!$F$15:F84),IF(AND('Répartition des financements'!B85="Acquisitions foncières",COUNTIF($G$15:G84,"AC+")&gt;0),0,IF(AND(B85="Investissements immatériels",COUNTIF($G$15:G84,"IM+")&gt;0),0,IF('Répartition des financements'!B85="Acquisitions foncières",'Dépenses prévisionnelles'!$J$5,IF(B85="Investissements immatériels",'Dépenses prévisionnelles'!$J$7,"0")))))))</f>
        <v>0</v>
      </c>
      <c r="I85" s="46">
        <f t="shared" si="3"/>
        <v>0</v>
      </c>
    </row>
    <row r="86" spans="1:9" x14ac:dyDescent="0.35">
      <c r="A86" s="47" t="str">
        <f>IF('Dépenses prévisionnelles'!A85="","",'Dépenses prévisionnelles'!A85)</f>
        <v/>
      </c>
      <c r="B86" s="47" t="str">
        <f>IF('Dépenses prévisionnelles'!B85="","",'Dépenses prévisionnelles'!B85)</f>
        <v/>
      </c>
      <c r="C86" s="46">
        <f>'Dépenses prévisionnelles'!D85</f>
        <v>0</v>
      </c>
      <c r="D86" s="37"/>
      <c r="E86" s="45" t="str">
        <f t="shared" si="2"/>
        <v>80%</v>
      </c>
      <c r="F86" s="45" t="str">
        <f>IF(B86="Acquisitions foncières",SUMIF($B$15:B86,"Acquisitions foncières",$C$15:C86),IF(B86="Investissements immatériels",SUMIF($B$15:B86,"Investissements immatériels",$C$15:C86),""))</f>
        <v/>
      </c>
      <c r="G86" s="45" t="str">
        <f>IF(AND(B86="Acquisitions foncières",F86&gt;'Dépenses prévisionnelles'!$J$5),"AC+",IF(AND(B86="Investissements immatériels",F86&gt;'Dépenses prévisionnelles'!$J$7),"IM+",IF(AND(B86="Acquisitions foncières",'Dépenses prévisionnelles'!$I$5="Ce montant dépasse le seuil de 10% du montant total des dépenses"),"AC",IF(AND(B86="Investissements immatériels",$I$7="Le montant des dépenses a été ajusté pours respecter le seuil de 20%"),"IM",""))))</f>
        <v/>
      </c>
      <c r="H86" s="46" t="str">
        <f>IF(OR(AND(B86="Acquisitions foncières",'Dépenses prévisionnelles'!$I$5="seuil respecté"),AND(B86="Investissements immatériels",'Dépenses prévisionnelles'!$I$7="seuil respecté"),B86="Investissements matériels",AND(B86="Acquisitions foncières",'Dépenses prévisionnelles'!$I$5="Ce montant dépasse le seuil de 10% du montant total des dépenses",F86&lt;'Dépenses prévisionnelles'!$J$5,B86="Acquisitions foncières",COUNTIF($G$15:G85,OR("AC+","AC"))=0),AND(B86="Investissements immatériels",'Dépenses prévisionnelles'!$I$7="Le montant des dépenses a été ajusté pour respecter le seuil de 20%",F86&lt;'Dépenses prévisionnelles'!$J$7,B86="Investissements immatériels",COUNTIF($G$15:G85,OR("IM+","IM"))=0)),'Répartition des financements'!C86,IF(AND(B86="Acquisitions foncières",COUNTIF($G$15:G85,"AC+")=0,COUNTIF($G$15:G85,"AC")&gt;0),'Dépenses prévisionnelles'!$J$5-SUMIF('Répartition des financements'!$G$15:G85,"AC",'Répartition des financements'!$F$15:F85),IF(AND(B86="Investissements immatériels",COUNTIF($G$15:G85,"IM+")=0,COUNTIF($G$15:G85,"IM")&gt;0),'Dépenses prévisionnelles'!$J$7-SUMIF('Répartition des financements'!$G$15:G85,"IM",'Répartition des financements'!$F$15:F85),IF(AND('Répartition des financements'!B86="Acquisitions foncières",COUNTIF($G$15:G85,"AC+")&gt;0),0,IF(AND(B86="Investissements immatériels",COUNTIF($G$15:G85,"IM+")&gt;0),0,IF('Répartition des financements'!B86="Acquisitions foncières",'Dépenses prévisionnelles'!$J$5,IF(B86="Investissements immatériels",'Dépenses prévisionnelles'!$J$7,"0")))))))</f>
        <v>0</v>
      </c>
      <c r="I86" s="46">
        <f t="shared" si="3"/>
        <v>0</v>
      </c>
    </row>
    <row r="87" spans="1:9" x14ac:dyDescent="0.35">
      <c r="A87" s="47" t="str">
        <f>IF('Dépenses prévisionnelles'!A86="","",'Dépenses prévisionnelles'!A86)</f>
        <v/>
      </c>
      <c r="B87" s="47" t="str">
        <f>IF('Dépenses prévisionnelles'!B86="","",'Dépenses prévisionnelles'!B86)</f>
        <v/>
      </c>
      <c r="C87" s="46">
        <f>'Dépenses prévisionnelles'!D86</f>
        <v>0</v>
      </c>
      <c r="D87" s="37"/>
      <c r="E87" s="45" t="str">
        <f t="shared" si="2"/>
        <v>80%</v>
      </c>
      <c r="F87" s="45" t="str">
        <f>IF(B87="Acquisitions foncières",SUMIF($B$15:B87,"Acquisitions foncières",$C$15:C87),IF(B87="Investissements immatériels",SUMIF($B$15:B87,"Investissements immatériels",$C$15:C87),""))</f>
        <v/>
      </c>
      <c r="G87" s="45" t="str">
        <f>IF(AND(B87="Acquisitions foncières",F87&gt;'Dépenses prévisionnelles'!$J$5),"AC+",IF(AND(B87="Investissements immatériels",F87&gt;'Dépenses prévisionnelles'!$J$7),"IM+",IF(AND(B87="Acquisitions foncières",'Dépenses prévisionnelles'!$I$5="Ce montant dépasse le seuil de 10% du montant total des dépenses"),"AC",IF(AND(B87="Investissements immatériels",$I$7="Le montant des dépenses a été ajusté pours respecter le seuil de 20%"),"IM",""))))</f>
        <v/>
      </c>
      <c r="H87" s="46" t="str">
        <f>IF(OR(AND(B87="Acquisitions foncières",'Dépenses prévisionnelles'!$I$5="seuil respecté"),AND(B87="Investissements immatériels",'Dépenses prévisionnelles'!$I$7="seuil respecté"),B87="Investissements matériels",AND(B87="Acquisitions foncières",'Dépenses prévisionnelles'!$I$5="Ce montant dépasse le seuil de 10% du montant total des dépenses",F87&lt;'Dépenses prévisionnelles'!$J$5,B87="Acquisitions foncières",COUNTIF($G$15:G86,OR("AC+","AC"))=0),AND(B87="Investissements immatériels",'Dépenses prévisionnelles'!$I$7="Le montant des dépenses a été ajusté pour respecter le seuil de 20%",F87&lt;'Dépenses prévisionnelles'!$J$7,B87="Investissements immatériels",COUNTIF($G$15:G86,OR("IM+","IM"))=0)),'Répartition des financements'!C87,IF(AND(B87="Acquisitions foncières",COUNTIF($G$15:G86,"AC+")=0,COUNTIF($G$15:G86,"AC")&gt;0),'Dépenses prévisionnelles'!$J$5-SUMIF('Répartition des financements'!$G$15:G86,"AC",'Répartition des financements'!$F$15:F86),IF(AND(B87="Investissements immatériels",COUNTIF($G$15:G86,"IM+")=0,COUNTIF($G$15:G86,"IM")&gt;0),'Dépenses prévisionnelles'!$J$7-SUMIF('Répartition des financements'!$G$15:G86,"IM",'Répartition des financements'!$F$15:F86),IF(AND('Répartition des financements'!B87="Acquisitions foncières",COUNTIF($G$15:G86,"AC+")&gt;0),0,IF(AND(B87="Investissements immatériels",COUNTIF($G$15:G86,"IM+")&gt;0),0,IF('Répartition des financements'!B87="Acquisitions foncières",'Dépenses prévisionnelles'!$J$5,IF(B87="Investissements immatériels",'Dépenses prévisionnelles'!$J$7,"0")))))))</f>
        <v>0</v>
      </c>
      <c r="I87" s="46">
        <f t="shared" si="3"/>
        <v>0</v>
      </c>
    </row>
    <row r="88" spans="1:9" x14ac:dyDescent="0.35">
      <c r="A88" s="47" t="str">
        <f>IF('Dépenses prévisionnelles'!A87="","",'Dépenses prévisionnelles'!A87)</f>
        <v/>
      </c>
      <c r="B88" s="47" t="str">
        <f>IF('Dépenses prévisionnelles'!B87="","",'Dépenses prévisionnelles'!B87)</f>
        <v/>
      </c>
      <c r="C88" s="46">
        <f>'Dépenses prévisionnelles'!D87</f>
        <v>0</v>
      </c>
      <c r="D88" s="37"/>
      <c r="E88" s="45" t="str">
        <f t="shared" si="2"/>
        <v>80%</v>
      </c>
      <c r="F88" s="45" t="str">
        <f>IF(B88="Acquisitions foncières",SUMIF($B$15:B88,"Acquisitions foncières",$C$15:C88),IF(B88="Investissements immatériels",SUMIF($B$15:B88,"Investissements immatériels",$C$15:C88),""))</f>
        <v/>
      </c>
      <c r="G88" s="45" t="str">
        <f>IF(AND(B88="Acquisitions foncières",F88&gt;'Dépenses prévisionnelles'!$J$5),"AC+",IF(AND(B88="Investissements immatériels",F88&gt;'Dépenses prévisionnelles'!$J$7),"IM+",IF(AND(B88="Acquisitions foncières",'Dépenses prévisionnelles'!$I$5="Ce montant dépasse le seuil de 10% du montant total des dépenses"),"AC",IF(AND(B88="Investissements immatériels",$I$7="Le montant des dépenses a été ajusté pours respecter le seuil de 20%"),"IM",""))))</f>
        <v/>
      </c>
      <c r="H88" s="46" t="str">
        <f>IF(OR(AND(B88="Acquisitions foncières",'Dépenses prévisionnelles'!$I$5="seuil respecté"),AND(B88="Investissements immatériels",'Dépenses prévisionnelles'!$I$7="seuil respecté"),B88="Investissements matériels",AND(B88="Acquisitions foncières",'Dépenses prévisionnelles'!$I$5="Ce montant dépasse le seuil de 10% du montant total des dépenses",F88&lt;'Dépenses prévisionnelles'!$J$5,B88="Acquisitions foncières",COUNTIF($G$15:G87,OR("AC+","AC"))=0),AND(B88="Investissements immatériels",'Dépenses prévisionnelles'!$I$7="Le montant des dépenses a été ajusté pour respecter le seuil de 20%",F88&lt;'Dépenses prévisionnelles'!$J$7,B88="Investissements immatériels",COUNTIF($G$15:G87,OR("IM+","IM"))=0)),'Répartition des financements'!C88,IF(AND(B88="Acquisitions foncières",COUNTIF($G$15:G87,"AC+")=0,COUNTIF($G$15:G87,"AC")&gt;0),'Dépenses prévisionnelles'!$J$5-SUMIF('Répartition des financements'!$G$15:G87,"AC",'Répartition des financements'!$F$15:F87),IF(AND(B88="Investissements immatériels",COUNTIF($G$15:G87,"IM+")=0,COUNTIF($G$15:G87,"IM")&gt;0),'Dépenses prévisionnelles'!$J$7-SUMIF('Répartition des financements'!$G$15:G87,"IM",'Répartition des financements'!$F$15:F87),IF(AND('Répartition des financements'!B88="Acquisitions foncières",COUNTIF($G$15:G87,"AC+")&gt;0),0,IF(AND(B88="Investissements immatériels",COUNTIF($G$15:G87,"IM+")&gt;0),0,IF('Répartition des financements'!B88="Acquisitions foncières",'Dépenses prévisionnelles'!$J$5,IF(B88="Investissements immatériels",'Dépenses prévisionnelles'!$J$7,"0")))))))</f>
        <v>0</v>
      </c>
      <c r="I88" s="46">
        <f t="shared" si="3"/>
        <v>0</v>
      </c>
    </row>
    <row r="89" spans="1:9" x14ac:dyDescent="0.35">
      <c r="A89" s="47" t="str">
        <f>IF('Dépenses prévisionnelles'!A88="","",'Dépenses prévisionnelles'!A88)</f>
        <v/>
      </c>
      <c r="B89" s="47" t="str">
        <f>IF('Dépenses prévisionnelles'!B88="","",'Dépenses prévisionnelles'!B88)</f>
        <v/>
      </c>
      <c r="C89" s="46">
        <f>'Dépenses prévisionnelles'!D88</f>
        <v>0</v>
      </c>
      <c r="D89" s="37"/>
      <c r="E89" s="45" t="str">
        <f t="shared" si="2"/>
        <v>80%</v>
      </c>
      <c r="F89" s="45" t="str">
        <f>IF(B89="Acquisitions foncières",SUMIF($B$15:B89,"Acquisitions foncières",$C$15:C89),IF(B89="Investissements immatériels",SUMIF($B$15:B89,"Investissements immatériels",$C$15:C89),""))</f>
        <v/>
      </c>
      <c r="G89" s="45" t="str">
        <f>IF(AND(B89="Acquisitions foncières",F89&gt;'Dépenses prévisionnelles'!$J$5),"AC+",IF(AND(B89="Investissements immatériels",F89&gt;'Dépenses prévisionnelles'!$J$7),"IM+",IF(AND(B89="Acquisitions foncières",'Dépenses prévisionnelles'!$I$5="Ce montant dépasse le seuil de 10% du montant total des dépenses"),"AC",IF(AND(B89="Investissements immatériels",$I$7="Le montant des dépenses a été ajusté pours respecter le seuil de 20%"),"IM",""))))</f>
        <v/>
      </c>
      <c r="H89" s="46" t="str">
        <f>IF(OR(AND(B89="Acquisitions foncières",'Dépenses prévisionnelles'!$I$5="seuil respecté"),AND(B89="Investissements immatériels",'Dépenses prévisionnelles'!$I$7="seuil respecté"),B89="Investissements matériels",AND(B89="Acquisitions foncières",'Dépenses prévisionnelles'!$I$5="Ce montant dépasse le seuil de 10% du montant total des dépenses",F89&lt;'Dépenses prévisionnelles'!$J$5,B89="Acquisitions foncières",COUNTIF($G$15:G88,OR("AC+","AC"))=0),AND(B89="Investissements immatériels",'Dépenses prévisionnelles'!$I$7="Le montant des dépenses a été ajusté pour respecter le seuil de 20%",F89&lt;'Dépenses prévisionnelles'!$J$7,B89="Investissements immatériels",COUNTIF($G$15:G88,OR("IM+","IM"))=0)),'Répartition des financements'!C89,IF(AND(B89="Acquisitions foncières",COUNTIF($G$15:G88,"AC+")=0,COUNTIF($G$15:G88,"AC")&gt;0),'Dépenses prévisionnelles'!$J$5-SUMIF('Répartition des financements'!$G$15:G88,"AC",'Répartition des financements'!$F$15:F88),IF(AND(B89="Investissements immatériels",COUNTIF($G$15:G88,"IM+")=0,COUNTIF($G$15:G88,"IM")&gt;0),'Dépenses prévisionnelles'!$J$7-SUMIF('Répartition des financements'!$G$15:G88,"IM",'Répartition des financements'!$F$15:F88),IF(AND('Répartition des financements'!B89="Acquisitions foncières",COUNTIF($G$15:G88,"AC+")&gt;0),0,IF(AND(B89="Investissements immatériels",COUNTIF($G$15:G88,"IM+")&gt;0),0,IF('Répartition des financements'!B89="Acquisitions foncières",'Dépenses prévisionnelles'!$J$5,IF(B89="Investissements immatériels",'Dépenses prévisionnelles'!$J$7,"0")))))))</f>
        <v>0</v>
      </c>
      <c r="I89" s="46">
        <f t="shared" si="3"/>
        <v>0</v>
      </c>
    </row>
    <row r="90" spans="1:9" x14ac:dyDescent="0.35">
      <c r="A90" s="47" t="str">
        <f>IF('Dépenses prévisionnelles'!A89="","",'Dépenses prévisionnelles'!A89)</f>
        <v/>
      </c>
      <c r="B90" s="47" t="str">
        <f>IF('Dépenses prévisionnelles'!B89="","",'Dépenses prévisionnelles'!B89)</f>
        <v/>
      </c>
      <c r="C90" s="46">
        <f>'Dépenses prévisionnelles'!D89</f>
        <v>0</v>
      </c>
      <c r="D90" s="37"/>
      <c r="E90" s="45" t="str">
        <f t="shared" si="2"/>
        <v>80%</v>
      </c>
      <c r="F90" s="45" t="str">
        <f>IF(B90="Acquisitions foncières",SUMIF($B$15:B90,"Acquisitions foncières",$C$15:C90),IF(B90="Investissements immatériels",SUMIF($B$15:B90,"Investissements immatériels",$C$15:C90),""))</f>
        <v/>
      </c>
      <c r="G90" s="45" t="str">
        <f>IF(AND(B90="Acquisitions foncières",F90&gt;'Dépenses prévisionnelles'!$J$5),"AC+",IF(AND(B90="Investissements immatériels",F90&gt;'Dépenses prévisionnelles'!$J$7),"IM+",IF(AND(B90="Acquisitions foncières",'Dépenses prévisionnelles'!$I$5="Ce montant dépasse le seuil de 10% du montant total des dépenses"),"AC",IF(AND(B90="Investissements immatériels",$I$7="Le montant des dépenses a été ajusté pours respecter le seuil de 20%"),"IM",""))))</f>
        <v/>
      </c>
      <c r="H90" s="46" t="str">
        <f>IF(OR(AND(B90="Acquisitions foncières",'Dépenses prévisionnelles'!$I$5="seuil respecté"),AND(B90="Investissements immatériels",'Dépenses prévisionnelles'!$I$7="seuil respecté"),B90="Investissements matériels",AND(B90="Acquisitions foncières",'Dépenses prévisionnelles'!$I$5="Ce montant dépasse le seuil de 10% du montant total des dépenses",F90&lt;'Dépenses prévisionnelles'!$J$5,B90="Acquisitions foncières",COUNTIF($G$15:G89,OR("AC+","AC"))=0),AND(B90="Investissements immatériels",'Dépenses prévisionnelles'!$I$7="Le montant des dépenses a été ajusté pour respecter le seuil de 20%",F90&lt;'Dépenses prévisionnelles'!$J$7,B90="Investissements immatériels",COUNTIF($G$15:G89,OR("IM+","IM"))=0)),'Répartition des financements'!C90,IF(AND(B90="Acquisitions foncières",COUNTIF($G$15:G89,"AC+")=0,COUNTIF($G$15:G89,"AC")&gt;0),'Dépenses prévisionnelles'!$J$5-SUMIF('Répartition des financements'!$G$15:G89,"AC",'Répartition des financements'!$F$15:F89),IF(AND(B90="Investissements immatériels",COUNTIF($G$15:G89,"IM+")=0,COUNTIF($G$15:G89,"IM")&gt;0),'Dépenses prévisionnelles'!$J$7-SUMIF('Répartition des financements'!$G$15:G89,"IM",'Répartition des financements'!$F$15:F89),IF(AND('Répartition des financements'!B90="Acquisitions foncières",COUNTIF($G$15:G89,"AC+")&gt;0),0,IF(AND(B90="Investissements immatériels",COUNTIF($G$15:G89,"IM+")&gt;0),0,IF('Répartition des financements'!B90="Acquisitions foncières",'Dépenses prévisionnelles'!$J$5,IF(B90="Investissements immatériels",'Dépenses prévisionnelles'!$J$7,"0")))))))</f>
        <v>0</v>
      </c>
      <c r="I90" s="46">
        <f t="shared" si="3"/>
        <v>0</v>
      </c>
    </row>
    <row r="91" spans="1:9" x14ac:dyDescent="0.35">
      <c r="A91" s="47" t="str">
        <f>IF('Dépenses prévisionnelles'!A90="","",'Dépenses prévisionnelles'!A90)</f>
        <v/>
      </c>
      <c r="B91" s="47" t="str">
        <f>IF('Dépenses prévisionnelles'!B90="","",'Dépenses prévisionnelles'!B90)</f>
        <v/>
      </c>
      <c r="C91" s="46">
        <f>'Dépenses prévisionnelles'!D90</f>
        <v>0</v>
      </c>
      <c r="D91" s="37"/>
      <c r="E91" s="45" t="str">
        <f t="shared" si="2"/>
        <v>80%</v>
      </c>
      <c r="F91" s="45" t="str">
        <f>IF(B91="Acquisitions foncières",SUMIF($B$15:B91,"Acquisitions foncières",$C$15:C91),IF(B91="Investissements immatériels",SUMIF($B$15:B91,"Investissements immatériels",$C$15:C91),""))</f>
        <v/>
      </c>
      <c r="G91" s="45" t="str">
        <f>IF(AND(B91="Acquisitions foncières",F91&gt;'Dépenses prévisionnelles'!$J$5),"AC+",IF(AND(B91="Investissements immatériels",F91&gt;'Dépenses prévisionnelles'!$J$7),"IM+",IF(AND(B91="Acquisitions foncières",'Dépenses prévisionnelles'!$I$5="Ce montant dépasse le seuil de 10% du montant total des dépenses"),"AC",IF(AND(B91="Investissements immatériels",$I$7="Le montant des dépenses a été ajusté pours respecter le seuil de 20%"),"IM",""))))</f>
        <v/>
      </c>
      <c r="H91" s="46" t="str">
        <f>IF(OR(AND(B91="Acquisitions foncières",'Dépenses prévisionnelles'!$I$5="seuil respecté"),AND(B91="Investissements immatériels",'Dépenses prévisionnelles'!$I$7="seuil respecté"),B91="Investissements matériels",AND(B91="Acquisitions foncières",'Dépenses prévisionnelles'!$I$5="Ce montant dépasse le seuil de 10% du montant total des dépenses",F91&lt;'Dépenses prévisionnelles'!$J$5,B91="Acquisitions foncières",COUNTIF($G$15:G90,OR("AC+","AC"))=0),AND(B91="Investissements immatériels",'Dépenses prévisionnelles'!$I$7="Le montant des dépenses a été ajusté pour respecter le seuil de 20%",F91&lt;'Dépenses prévisionnelles'!$J$7,B91="Investissements immatériels",COUNTIF($G$15:G90,OR("IM+","IM"))=0)),'Répartition des financements'!C91,IF(AND(B91="Acquisitions foncières",COUNTIF($G$15:G90,"AC+")=0,COUNTIF($G$15:G90,"AC")&gt;0),'Dépenses prévisionnelles'!$J$5-SUMIF('Répartition des financements'!$G$15:G90,"AC",'Répartition des financements'!$F$15:F90),IF(AND(B91="Investissements immatériels",COUNTIF($G$15:G90,"IM+")=0,COUNTIF($G$15:G90,"IM")&gt;0),'Dépenses prévisionnelles'!$J$7-SUMIF('Répartition des financements'!$G$15:G90,"IM",'Répartition des financements'!$F$15:F90),IF(AND('Répartition des financements'!B91="Acquisitions foncières",COUNTIF($G$15:G90,"AC+")&gt;0),0,IF(AND(B91="Investissements immatériels",COUNTIF($G$15:G90,"IM+")&gt;0),0,IF('Répartition des financements'!B91="Acquisitions foncières",'Dépenses prévisionnelles'!$J$5,IF(B91="Investissements immatériels",'Dépenses prévisionnelles'!$J$7,"0")))))))</f>
        <v>0</v>
      </c>
      <c r="I91" s="46">
        <f t="shared" si="3"/>
        <v>0</v>
      </c>
    </row>
    <row r="92" spans="1:9" x14ac:dyDescent="0.35">
      <c r="A92" s="47" t="str">
        <f>IF('Dépenses prévisionnelles'!A91="","",'Dépenses prévisionnelles'!A91)</f>
        <v/>
      </c>
      <c r="B92" s="47" t="str">
        <f>IF('Dépenses prévisionnelles'!B91="","",'Dépenses prévisionnelles'!B91)</f>
        <v/>
      </c>
      <c r="C92" s="46">
        <f>'Dépenses prévisionnelles'!D91</f>
        <v>0</v>
      </c>
      <c r="D92" s="37"/>
      <c r="E92" s="45" t="str">
        <f t="shared" si="2"/>
        <v>80%</v>
      </c>
      <c r="F92" s="45" t="str">
        <f>IF(B92="Acquisitions foncières",SUMIF($B$15:B92,"Acquisitions foncières",$C$15:C92),IF(B92="Investissements immatériels",SUMIF($B$15:B92,"Investissements immatériels",$C$15:C92),""))</f>
        <v/>
      </c>
      <c r="G92" s="45" t="str">
        <f>IF(AND(B92="Acquisitions foncières",F92&gt;'Dépenses prévisionnelles'!$J$5),"AC+",IF(AND(B92="Investissements immatériels",F92&gt;'Dépenses prévisionnelles'!$J$7),"IM+",IF(AND(B92="Acquisitions foncières",'Dépenses prévisionnelles'!$I$5="Ce montant dépasse le seuil de 10% du montant total des dépenses"),"AC",IF(AND(B92="Investissements immatériels",$I$7="Le montant des dépenses a été ajusté pours respecter le seuil de 20%"),"IM",""))))</f>
        <v/>
      </c>
      <c r="H92" s="46" t="str">
        <f>IF(OR(AND(B92="Acquisitions foncières",'Dépenses prévisionnelles'!$I$5="seuil respecté"),AND(B92="Investissements immatériels",'Dépenses prévisionnelles'!$I$7="seuil respecté"),B92="Investissements matériels",AND(B92="Acquisitions foncières",'Dépenses prévisionnelles'!$I$5="Ce montant dépasse le seuil de 10% du montant total des dépenses",F92&lt;'Dépenses prévisionnelles'!$J$5,B92="Acquisitions foncières",COUNTIF($G$15:G91,OR("AC+","AC"))=0),AND(B92="Investissements immatériels",'Dépenses prévisionnelles'!$I$7="Le montant des dépenses a été ajusté pour respecter le seuil de 20%",F92&lt;'Dépenses prévisionnelles'!$J$7,B92="Investissements immatériels",COUNTIF($G$15:G91,OR("IM+","IM"))=0)),'Répartition des financements'!C92,IF(AND(B92="Acquisitions foncières",COUNTIF($G$15:G91,"AC+")=0,COUNTIF($G$15:G91,"AC")&gt;0),'Dépenses prévisionnelles'!$J$5-SUMIF('Répartition des financements'!$G$15:G91,"AC",'Répartition des financements'!$F$15:F91),IF(AND(B92="Investissements immatériels",COUNTIF($G$15:G91,"IM+")=0,COUNTIF($G$15:G91,"IM")&gt;0),'Dépenses prévisionnelles'!$J$7-SUMIF('Répartition des financements'!$G$15:G91,"IM",'Répartition des financements'!$F$15:F91),IF(AND('Répartition des financements'!B92="Acquisitions foncières",COUNTIF($G$15:G91,"AC+")&gt;0),0,IF(AND(B92="Investissements immatériels",COUNTIF($G$15:G91,"IM+")&gt;0),0,IF('Répartition des financements'!B92="Acquisitions foncières",'Dépenses prévisionnelles'!$J$5,IF(B92="Investissements immatériels",'Dépenses prévisionnelles'!$J$7,"0")))))))</f>
        <v>0</v>
      </c>
      <c r="I92" s="46">
        <f t="shared" si="3"/>
        <v>0</v>
      </c>
    </row>
    <row r="93" spans="1:9" x14ac:dyDescent="0.35">
      <c r="A93" s="47" t="str">
        <f>IF('Dépenses prévisionnelles'!A92="","",'Dépenses prévisionnelles'!A92)</f>
        <v/>
      </c>
      <c r="B93" s="47" t="str">
        <f>IF('Dépenses prévisionnelles'!B92="","",'Dépenses prévisionnelles'!B92)</f>
        <v/>
      </c>
      <c r="C93" s="46">
        <f>'Dépenses prévisionnelles'!D92</f>
        <v>0</v>
      </c>
      <c r="D93" s="37"/>
      <c r="E93" s="45" t="str">
        <f t="shared" si="2"/>
        <v>80%</v>
      </c>
      <c r="F93" s="45" t="str">
        <f>IF(B93="Acquisitions foncières",SUMIF($B$15:B93,"Acquisitions foncières",$C$15:C93),IF(B93="Investissements immatériels",SUMIF($B$15:B93,"Investissements immatériels",$C$15:C93),""))</f>
        <v/>
      </c>
      <c r="G93" s="45" t="str">
        <f>IF(AND(B93="Acquisitions foncières",F93&gt;'Dépenses prévisionnelles'!$J$5),"AC+",IF(AND(B93="Investissements immatériels",F93&gt;'Dépenses prévisionnelles'!$J$7),"IM+",IF(AND(B93="Acquisitions foncières",'Dépenses prévisionnelles'!$I$5="Ce montant dépasse le seuil de 10% du montant total des dépenses"),"AC",IF(AND(B93="Investissements immatériels",$I$7="Le montant des dépenses a été ajusté pours respecter le seuil de 20%"),"IM",""))))</f>
        <v/>
      </c>
      <c r="H93" s="46" t="str">
        <f>IF(OR(AND(B93="Acquisitions foncières",'Dépenses prévisionnelles'!$I$5="seuil respecté"),AND(B93="Investissements immatériels",'Dépenses prévisionnelles'!$I$7="seuil respecté"),B93="Investissements matériels",AND(B93="Acquisitions foncières",'Dépenses prévisionnelles'!$I$5="Ce montant dépasse le seuil de 10% du montant total des dépenses",F93&lt;'Dépenses prévisionnelles'!$J$5,B93="Acquisitions foncières",COUNTIF($G$15:G92,OR("AC+","AC"))=0),AND(B93="Investissements immatériels",'Dépenses prévisionnelles'!$I$7="Le montant des dépenses a été ajusté pour respecter le seuil de 20%",F93&lt;'Dépenses prévisionnelles'!$J$7,B93="Investissements immatériels",COUNTIF($G$15:G92,OR("IM+","IM"))=0)),'Répartition des financements'!C93,IF(AND(B93="Acquisitions foncières",COUNTIF($G$15:G92,"AC+")=0,COUNTIF($G$15:G92,"AC")&gt;0),'Dépenses prévisionnelles'!$J$5-SUMIF('Répartition des financements'!$G$15:G92,"AC",'Répartition des financements'!$F$15:F92),IF(AND(B93="Investissements immatériels",COUNTIF($G$15:G92,"IM+")=0,COUNTIF($G$15:G92,"IM")&gt;0),'Dépenses prévisionnelles'!$J$7-SUMIF('Répartition des financements'!$G$15:G92,"IM",'Répartition des financements'!$F$15:F92),IF(AND('Répartition des financements'!B93="Acquisitions foncières",COUNTIF($G$15:G92,"AC+")&gt;0),0,IF(AND(B93="Investissements immatériels",COUNTIF($G$15:G92,"IM+")&gt;0),0,IF('Répartition des financements'!B93="Acquisitions foncières",'Dépenses prévisionnelles'!$J$5,IF(B93="Investissements immatériels",'Dépenses prévisionnelles'!$J$7,"0")))))))</f>
        <v>0</v>
      </c>
      <c r="I93" s="46">
        <f t="shared" si="3"/>
        <v>0</v>
      </c>
    </row>
    <row r="94" spans="1:9" x14ac:dyDescent="0.35">
      <c r="A94" s="47" t="str">
        <f>IF('Dépenses prévisionnelles'!A93="","",'Dépenses prévisionnelles'!A93)</f>
        <v/>
      </c>
      <c r="B94" s="47" t="str">
        <f>IF('Dépenses prévisionnelles'!B93="","",'Dépenses prévisionnelles'!B93)</f>
        <v/>
      </c>
      <c r="C94" s="46">
        <f>'Dépenses prévisionnelles'!D93</f>
        <v>0</v>
      </c>
      <c r="D94" s="37"/>
      <c r="E94" s="45" t="str">
        <f t="shared" si="2"/>
        <v>80%</v>
      </c>
      <c r="F94" s="45" t="str">
        <f>IF(B94="Acquisitions foncières",SUMIF($B$15:B94,"Acquisitions foncières",$C$15:C94),IF(B94="Investissements immatériels",SUMIF($B$15:B94,"Investissements immatériels",$C$15:C94),""))</f>
        <v/>
      </c>
      <c r="G94" s="45" t="str">
        <f>IF(AND(B94="Acquisitions foncières",F94&gt;'Dépenses prévisionnelles'!$J$5),"AC+",IF(AND(B94="Investissements immatériels",F94&gt;'Dépenses prévisionnelles'!$J$7),"IM+",IF(AND(B94="Acquisitions foncières",'Dépenses prévisionnelles'!$I$5="Ce montant dépasse le seuil de 10% du montant total des dépenses"),"AC",IF(AND(B94="Investissements immatériels",$I$7="Le montant des dépenses a été ajusté pours respecter le seuil de 20%"),"IM",""))))</f>
        <v/>
      </c>
      <c r="H94" s="46" t="str">
        <f>IF(OR(AND(B94="Acquisitions foncières",'Dépenses prévisionnelles'!$I$5="seuil respecté"),AND(B94="Investissements immatériels",'Dépenses prévisionnelles'!$I$7="seuil respecté"),B94="Investissements matériels",AND(B94="Acquisitions foncières",'Dépenses prévisionnelles'!$I$5="Ce montant dépasse le seuil de 10% du montant total des dépenses",F94&lt;'Dépenses prévisionnelles'!$J$5,B94="Acquisitions foncières",COUNTIF($G$15:G93,OR("AC+","AC"))=0),AND(B94="Investissements immatériels",'Dépenses prévisionnelles'!$I$7="Le montant des dépenses a été ajusté pour respecter le seuil de 20%",F94&lt;'Dépenses prévisionnelles'!$J$7,B94="Investissements immatériels",COUNTIF($G$15:G93,OR("IM+","IM"))=0)),'Répartition des financements'!C94,IF(AND(B94="Acquisitions foncières",COUNTIF($G$15:G93,"AC+")=0,COUNTIF($G$15:G93,"AC")&gt;0),'Dépenses prévisionnelles'!$J$5-SUMIF('Répartition des financements'!$G$15:G93,"AC",'Répartition des financements'!$F$15:F93),IF(AND(B94="Investissements immatériels",COUNTIF($G$15:G93,"IM+")=0,COUNTIF($G$15:G93,"IM")&gt;0),'Dépenses prévisionnelles'!$J$7-SUMIF('Répartition des financements'!$G$15:G93,"IM",'Répartition des financements'!$F$15:F93),IF(AND('Répartition des financements'!B94="Acquisitions foncières",COUNTIF($G$15:G93,"AC+")&gt;0),0,IF(AND(B94="Investissements immatériels",COUNTIF($G$15:G93,"IM+")&gt;0),0,IF('Répartition des financements'!B94="Acquisitions foncières",'Dépenses prévisionnelles'!$J$5,IF(B94="Investissements immatériels",'Dépenses prévisionnelles'!$J$7,"0")))))))</f>
        <v>0</v>
      </c>
      <c r="I94" s="46">
        <f t="shared" si="3"/>
        <v>0</v>
      </c>
    </row>
    <row r="95" spans="1:9" x14ac:dyDescent="0.35">
      <c r="A95" s="47" t="str">
        <f>IF('Dépenses prévisionnelles'!A94="","",'Dépenses prévisionnelles'!A94)</f>
        <v/>
      </c>
      <c r="B95" s="47" t="str">
        <f>IF('Dépenses prévisionnelles'!B94="","",'Dépenses prévisionnelles'!B94)</f>
        <v/>
      </c>
      <c r="C95" s="46">
        <f>'Dépenses prévisionnelles'!D94</f>
        <v>0</v>
      </c>
      <c r="D95" s="37"/>
      <c r="E95" s="45" t="str">
        <f t="shared" si="2"/>
        <v>80%</v>
      </c>
      <c r="F95" s="45" t="str">
        <f>IF(B95="Acquisitions foncières",SUMIF($B$15:B95,"Acquisitions foncières",$C$15:C95),IF(B95="Investissements immatériels",SUMIF($B$15:B95,"Investissements immatériels",$C$15:C95),""))</f>
        <v/>
      </c>
      <c r="G95" s="45" t="str">
        <f>IF(AND(B95="Acquisitions foncières",F95&gt;'Dépenses prévisionnelles'!$J$5),"AC+",IF(AND(B95="Investissements immatériels",F95&gt;'Dépenses prévisionnelles'!$J$7),"IM+",IF(AND(B95="Acquisitions foncières",'Dépenses prévisionnelles'!$I$5="Ce montant dépasse le seuil de 10% du montant total des dépenses"),"AC",IF(AND(B95="Investissements immatériels",$I$7="Le montant des dépenses a été ajusté pours respecter le seuil de 20%"),"IM",""))))</f>
        <v/>
      </c>
      <c r="H95" s="46" t="str">
        <f>IF(OR(AND(B95="Acquisitions foncières",'Dépenses prévisionnelles'!$I$5="seuil respecté"),AND(B95="Investissements immatériels",'Dépenses prévisionnelles'!$I$7="seuil respecté"),B95="Investissements matériels",AND(B95="Acquisitions foncières",'Dépenses prévisionnelles'!$I$5="Ce montant dépasse le seuil de 10% du montant total des dépenses",F95&lt;'Dépenses prévisionnelles'!$J$5,B95="Acquisitions foncières",COUNTIF($G$15:G94,OR("AC+","AC"))=0),AND(B95="Investissements immatériels",'Dépenses prévisionnelles'!$I$7="Le montant des dépenses a été ajusté pour respecter le seuil de 20%",F95&lt;'Dépenses prévisionnelles'!$J$7,B95="Investissements immatériels",COUNTIF($G$15:G94,OR("IM+","IM"))=0)),'Répartition des financements'!C95,IF(AND(B95="Acquisitions foncières",COUNTIF($G$15:G94,"AC+")=0,COUNTIF($G$15:G94,"AC")&gt;0),'Dépenses prévisionnelles'!$J$5-SUMIF('Répartition des financements'!$G$15:G94,"AC",'Répartition des financements'!$F$15:F94),IF(AND(B95="Investissements immatériels",COUNTIF($G$15:G94,"IM+")=0,COUNTIF($G$15:G94,"IM")&gt;0),'Dépenses prévisionnelles'!$J$7-SUMIF('Répartition des financements'!$G$15:G94,"IM",'Répartition des financements'!$F$15:F94),IF(AND('Répartition des financements'!B95="Acquisitions foncières",COUNTIF($G$15:G94,"AC+")&gt;0),0,IF(AND(B95="Investissements immatériels",COUNTIF($G$15:G94,"IM+")&gt;0),0,IF('Répartition des financements'!B95="Acquisitions foncières",'Dépenses prévisionnelles'!$J$5,IF(B95="Investissements immatériels",'Dépenses prévisionnelles'!$J$7,"0")))))))</f>
        <v>0</v>
      </c>
      <c r="I95" s="46">
        <f t="shared" si="3"/>
        <v>0</v>
      </c>
    </row>
    <row r="96" spans="1:9" x14ac:dyDescent="0.35">
      <c r="A96" s="47" t="str">
        <f>IF('Dépenses prévisionnelles'!A95="","",'Dépenses prévisionnelles'!A95)</f>
        <v/>
      </c>
      <c r="B96" s="47" t="str">
        <f>IF('Dépenses prévisionnelles'!B95="","",'Dépenses prévisionnelles'!B95)</f>
        <v/>
      </c>
      <c r="C96" s="46">
        <f>'Dépenses prévisionnelles'!D95</f>
        <v>0</v>
      </c>
      <c r="D96" s="37"/>
      <c r="E96" s="45" t="str">
        <f t="shared" si="2"/>
        <v>80%</v>
      </c>
      <c r="F96" s="45" t="str">
        <f>IF(B96="Acquisitions foncières",SUMIF($B$15:B96,"Acquisitions foncières",$C$15:C96),IF(B96="Investissements immatériels",SUMIF($B$15:B96,"Investissements immatériels",$C$15:C96),""))</f>
        <v/>
      </c>
      <c r="G96" s="45" t="str">
        <f>IF(AND(B96="Acquisitions foncières",F96&gt;'Dépenses prévisionnelles'!$J$5),"AC+",IF(AND(B96="Investissements immatériels",F96&gt;'Dépenses prévisionnelles'!$J$7),"IM+",IF(AND(B96="Acquisitions foncières",'Dépenses prévisionnelles'!$I$5="Ce montant dépasse le seuil de 10% du montant total des dépenses"),"AC",IF(AND(B96="Investissements immatériels",$I$7="Le montant des dépenses a été ajusté pours respecter le seuil de 20%"),"IM",""))))</f>
        <v/>
      </c>
      <c r="H96" s="46" t="str">
        <f>IF(OR(AND(B96="Acquisitions foncières",'Dépenses prévisionnelles'!$I$5="seuil respecté"),AND(B96="Investissements immatériels",'Dépenses prévisionnelles'!$I$7="seuil respecté"),B96="Investissements matériels",AND(B96="Acquisitions foncières",'Dépenses prévisionnelles'!$I$5="Ce montant dépasse le seuil de 10% du montant total des dépenses",F96&lt;'Dépenses prévisionnelles'!$J$5,B96="Acquisitions foncières",COUNTIF($G$15:G95,OR("AC+","AC"))=0),AND(B96="Investissements immatériels",'Dépenses prévisionnelles'!$I$7="Le montant des dépenses a été ajusté pour respecter le seuil de 20%",F96&lt;'Dépenses prévisionnelles'!$J$7,B96="Investissements immatériels",COUNTIF($G$15:G95,OR("IM+","IM"))=0)),'Répartition des financements'!C96,IF(AND(B96="Acquisitions foncières",COUNTIF($G$15:G95,"AC+")=0,COUNTIF($G$15:G95,"AC")&gt;0),'Dépenses prévisionnelles'!$J$5-SUMIF('Répartition des financements'!$G$15:G95,"AC",'Répartition des financements'!$F$15:F95),IF(AND(B96="Investissements immatériels",COUNTIF($G$15:G95,"IM+")=0,COUNTIF($G$15:G95,"IM")&gt;0),'Dépenses prévisionnelles'!$J$7-SUMIF('Répartition des financements'!$G$15:G95,"IM",'Répartition des financements'!$F$15:F95),IF(AND('Répartition des financements'!B96="Acquisitions foncières",COUNTIF($G$15:G95,"AC+")&gt;0),0,IF(AND(B96="Investissements immatériels",COUNTIF($G$15:G95,"IM+")&gt;0),0,IF('Répartition des financements'!B96="Acquisitions foncières",'Dépenses prévisionnelles'!$J$5,IF(B96="Investissements immatériels",'Dépenses prévisionnelles'!$J$7,"0")))))))</f>
        <v>0</v>
      </c>
      <c r="I96" s="46">
        <f t="shared" si="3"/>
        <v>0</v>
      </c>
    </row>
    <row r="97" spans="1:9" x14ac:dyDescent="0.35">
      <c r="A97" s="47" t="str">
        <f>IF('Dépenses prévisionnelles'!A96="","",'Dépenses prévisionnelles'!A96)</f>
        <v/>
      </c>
      <c r="B97" s="47" t="str">
        <f>IF('Dépenses prévisionnelles'!B96="","",'Dépenses prévisionnelles'!B96)</f>
        <v/>
      </c>
      <c r="C97" s="46">
        <f>'Dépenses prévisionnelles'!D96</f>
        <v>0</v>
      </c>
      <c r="D97" s="37"/>
      <c r="E97" s="45" t="str">
        <f t="shared" si="2"/>
        <v>80%</v>
      </c>
      <c r="F97" s="45" t="str">
        <f>IF(B97="Acquisitions foncières",SUMIF($B$15:B97,"Acquisitions foncières",$C$15:C97),IF(B97="Investissements immatériels",SUMIF($B$15:B97,"Investissements immatériels",$C$15:C97),""))</f>
        <v/>
      </c>
      <c r="G97" s="45" t="str">
        <f>IF(AND(B97="Acquisitions foncières",F97&gt;'Dépenses prévisionnelles'!$J$5),"AC+",IF(AND(B97="Investissements immatériels",F97&gt;'Dépenses prévisionnelles'!$J$7),"IM+",IF(AND(B97="Acquisitions foncières",'Dépenses prévisionnelles'!$I$5="Ce montant dépasse le seuil de 10% du montant total des dépenses"),"AC",IF(AND(B97="Investissements immatériels",$I$7="Le montant des dépenses a été ajusté pours respecter le seuil de 20%"),"IM",""))))</f>
        <v/>
      </c>
      <c r="H97" s="46" t="str">
        <f>IF(OR(AND(B97="Acquisitions foncières",'Dépenses prévisionnelles'!$I$5="seuil respecté"),AND(B97="Investissements immatériels",'Dépenses prévisionnelles'!$I$7="seuil respecté"),B97="Investissements matériels",AND(B97="Acquisitions foncières",'Dépenses prévisionnelles'!$I$5="Ce montant dépasse le seuil de 10% du montant total des dépenses",F97&lt;'Dépenses prévisionnelles'!$J$5,B97="Acquisitions foncières",COUNTIF($G$15:G96,OR("AC+","AC"))=0),AND(B97="Investissements immatériels",'Dépenses prévisionnelles'!$I$7="Le montant des dépenses a été ajusté pour respecter le seuil de 20%",F97&lt;'Dépenses prévisionnelles'!$J$7,B97="Investissements immatériels",COUNTIF($G$15:G96,OR("IM+","IM"))=0)),'Répartition des financements'!C97,IF(AND(B97="Acquisitions foncières",COUNTIF($G$15:G96,"AC+")=0,COUNTIF($G$15:G96,"AC")&gt;0),'Dépenses prévisionnelles'!$J$5-SUMIF('Répartition des financements'!$G$15:G96,"AC",'Répartition des financements'!$F$15:F96),IF(AND(B97="Investissements immatériels",COUNTIF($G$15:G96,"IM+")=0,COUNTIF($G$15:G96,"IM")&gt;0),'Dépenses prévisionnelles'!$J$7-SUMIF('Répartition des financements'!$G$15:G96,"IM",'Répartition des financements'!$F$15:F96),IF(AND('Répartition des financements'!B97="Acquisitions foncières",COUNTIF($G$15:G96,"AC+")&gt;0),0,IF(AND(B97="Investissements immatériels",COUNTIF($G$15:G96,"IM+")&gt;0),0,IF('Répartition des financements'!B97="Acquisitions foncières",'Dépenses prévisionnelles'!$J$5,IF(B97="Investissements immatériels",'Dépenses prévisionnelles'!$J$7,"0")))))))</f>
        <v>0</v>
      </c>
      <c r="I97" s="46">
        <f t="shared" si="3"/>
        <v>0</v>
      </c>
    </row>
    <row r="98" spans="1:9" x14ac:dyDescent="0.35">
      <c r="A98" s="47" t="str">
        <f>IF('Dépenses prévisionnelles'!A97="","",'Dépenses prévisionnelles'!A97)</f>
        <v/>
      </c>
      <c r="B98" s="47" t="str">
        <f>IF('Dépenses prévisionnelles'!B97="","",'Dépenses prévisionnelles'!B97)</f>
        <v/>
      </c>
      <c r="C98" s="46">
        <f>'Dépenses prévisionnelles'!D97</f>
        <v>0</v>
      </c>
      <c r="D98" s="37"/>
      <c r="E98" s="45" t="str">
        <f t="shared" si="2"/>
        <v>80%</v>
      </c>
      <c r="F98" s="45" t="str">
        <f>IF(B98="Acquisitions foncières",SUMIF($B$15:B98,"Acquisitions foncières",$C$15:C98),IF(B98="Investissements immatériels",SUMIF($B$15:B98,"Investissements immatériels",$C$15:C98),""))</f>
        <v/>
      </c>
      <c r="G98" s="45" t="str">
        <f>IF(AND(B98="Acquisitions foncières",F98&gt;'Dépenses prévisionnelles'!$J$5),"AC+",IF(AND(B98="Investissements immatériels",F98&gt;'Dépenses prévisionnelles'!$J$7),"IM+",IF(AND(B98="Acquisitions foncières",'Dépenses prévisionnelles'!$I$5="Ce montant dépasse le seuil de 10% du montant total des dépenses"),"AC",IF(AND(B98="Investissements immatériels",$I$7="Le montant des dépenses a été ajusté pours respecter le seuil de 20%"),"IM",""))))</f>
        <v/>
      </c>
      <c r="H98" s="46" t="str">
        <f>IF(OR(AND(B98="Acquisitions foncières",'Dépenses prévisionnelles'!$I$5="seuil respecté"),AND(B98="Investissements immatériels",'Dépenses prévisionnelles'!$I$7="seuil respecté"),B98="Investissements matériels",AND(B98="Acquisitions foncières",'Dépenses prévisionnelles'!$I$5="Ce montant dépasse le seuil de 10% du montant total des dépenses",F98&lt;'Dépenses prévisionnelles'!$J$5,B98="Acquisitions foncières",COUNTIF($G$15:G97,OR("AC+","AC"))=0),AND(B98="Investissements immatériels",'Dépenses prévisionnelles'!$I$7="Le montant des dépenses a été ajusté pour respecter le seuil de 20%",F98&lt;'Dépenses prévisionnelles'!$J$7,B98="Investissements immatériels",COUNTIF($G$15:G97,OR("IM+","IM"))=0)),'Répartition des financements'!C98,IF(AND(B98="Acquisitions foncières",COUNTIF($G$15:G97,"AC+")=0,COUNTIF($G$15:G97,"AC")&gt;0),'Dépenses prévisionnelles'!$J$5-SUMIF('Répartition des financements'!$G$15:G97,"AC",'Répartition des financements'!$F$15:F97),IF(AND(B98="Investissements immatériels",COUNTIF($G$15:G97,"IM+")=0,COUNTIF($G$15:G97,"IM")&gt;0),'Dépenses prévisionnelles'!$J$7-SUMIF('Répartition des financements'!$G$15:G97,"IM",'Répartition des financements'!$F$15:F97),IF(AND('Répartition des financements'!B98="Acquisitions foncières",COUNTIF($G$15:G97,"AC+")&gt;0),0,IF(AND(B98="Investissements immatériels",COUNTIF($G$15:G97,"IM+")&gt;0),0,IF('Répartition des financements'!B98="Acquisitions foncières",'Dépenses prévisionnelles'!$J$5,IF(B98="Investissements immatériels",'Dépenses prévisionnelles'!$J$7,"0")))))))</f>
        <v>0</v>
      </c>
      <c r="I98" s="46">
        <f t="shared" si="3"/>
        <v>0</v>
      </c>
    </row>
    <row r="99" spans="1:9" x14ac:dyDescent="0.35">
      <c r="A99" s="47" t="str">
        <f>IF('Dépenses prévisionnelles'!A98="","",'Dépenses prévisionnelles'!A98)</f>
        <v/>
      </c>
      <c r="B99" s="47" t="str">
        <f>IF('Dépenses prévisionnelles'!B98="","",'Dépenses prévisionnelles'!B98)</f>
        <v/>
      </c>
      <c r="C99" s="46">
        <f>'Dépenses prévisionnelles'!D98</f>
        <v>0</v>
      </c>
      <c r="D99" s="37"/>
      <c r="E99" s="45" t="str">
        <f t="shared" si="2"/>
        <v>80%</v>
      </c>
      <c r="F99" s="45" t="str">
        <f>IF(B99="Acquisitions foncières",SUMIF($B$15:B99,"Acquisitions foncières",$C$15:C99),IF(B99="Investissements immatériels",SUMIF($B$15:B99,"Investissements immatériels",$C$15:C99),""))</f>
        <v/>
      </c>
      <c r="G99" s="45" t="str">
        <f>IF(AND(B99="Acquisitions foncières",F99&gt;'Dépenses prévisionnelles'!$J$5),"AC+",IF(AND(B99="Investissements immatériels",F99&gt;'Dépenses prévisionnelles'!$J$7),"IM+",IF(AND(B99="Acquisitions foncières",'Dépenses prévisionnelles'!$I$5="Ce montant dépasse le seuil de 10% du montant total des dépenses"),"AC",IF(AND(B99="Investissements immatériels",$I$7="Le montant des dépenses a été ajusté pours respecter le seuil de 20%"),"IM",""))))</f>
        <v/>
      </c>
      <c r="H99" s="46" t="str">
        <f>IF(OR(AND(B99="Acquisitions foncières",'Dépenses prévisionnelles'!$I$5="seuil respecté"),AND(B99="Investissements immatériels",'Dépenses prévisionnelles'!$I$7="seuil respecté"),B99="Investissements matériels",AND(B99="Acquisitions foncières",'Dépenses prévisionnelles'!$I$5="Ce montant dépasse le seuil de 10% du montant total des dépenses",F99&lt;'Dépenses prévisionnelles'!$J$5,B99="Acquisitions foncières",COUNTIF($G$15:G98,OR("AC+","AC"))=0),AND(B99="Investissements immatériels",'Dépenses prévisionnelles'!$I$7="Le montant des dépenses a été ajusté pour respecter le seuil de 20%",F99&lt;'Dépenses prévisionnelles'!$J$7,B99="Investissements immatériels",COUNTIF($G$15:G98,OR("IM+","IM"))=0)),'Répartition des financements'!C99,IF(AND(B99="Acquisitions foncières",COUNTIF($G$15:G98,"AC+")=0,COUNTIF($G$15:G98,"AC")&gt;0),'Dépenses prévisionnelles'!$J$5-SUMIF('Répartition des financements'!$G$15:G98,"AC",'Répartition des financements'!$F$15:F98),IF(AND(B99="Investissements immatériels",COUNTIF($G$15:G98,"IM+")=0,COUNTIF($G$15:G98,"IM")&gt;0),'Dépenses prévisionnelles'!$J$7-SUMIF('Répartition des financements'!$G$15:G98,"IM",'Répartition des financements'!$F$15:F98),IF(AND('Répartition des financements'!B99="Acquisitions foncières",COUNTIF($G$15:G98,"AC+")&gt;0),0,IF(AND(B99="Investissements immatériels",COUNTIF($G$15:G98,"IM+")&gt;0),0,IF('Répartition des financements'!B99="Acquisitions foncières",'Dépenses prévisionnelles'!$J$5,IF(B99="Investissements immatériels",'Dépenses prévisionnelles'!$J$7,"0")))))))</f>
        <v>0</v>
      </c>
      <c r="I99" s="46">
        <f t="shared" si="3"/>
        <v>0</v>
      </c>
    </row>
    <row r="100" spans="1:9" x14ac:dyDescent="0.35">
      <c r="A100" s="47" t="str">
        <f>IF('Dépenses prévisionnelles'!A99="","",'Dépenses prévisionnelles'!A99)</f>
        <v/>
      </c>
      <c r="B100" s="47" t="str">
        <f>IF('Dépenses prévisionnelles'!B99="","",'Dépenses prévisionnelles'!B99)</f>
        <v/>
      </c>
      <c r="C100" s="46">
        <f>'Dépenses prévisionnelles'!D99</f>
        <v>0</v>
      </c>
      <c r="D100" s="37"/>
      <c r="E100" s="45" t="str">
        <f t="shared" si="2"/>
        <v>80%</v>
      </c>
      <c r="F100" s="45" t="str">
        <f>IF(B100="Acquisitions foncières",SUMIF($B$15:B100,"Acquisitions foncières",$C$15:C100),IF(B100="Investissements immatériels",SUMIF($B$15:B100,"Investissements immatériels",$C$15:C100),""))</f>
        <v/>
      </c>
      <c r="G100" s="45" t="str">
        <f>IF(AND(B100="Acquisitions foncières",F100&gt;'Dépenses prévisionnelles'!$J$5),"AC+",IF(AND(B100="Investissements immatériels",F100&gt;'Dépenses prévisionnelles'!$J$7),"IM+",IF(AND(B100="Acquisitions foncières",'Dépenses prévisionnelles'!$I$5="Ce montant dépasse le seuil de 10% du montant total des dépenses"),"AC",IF(AND(B100="Investissements immatériels",$I$7="Le montant des dépenses a été ajusté pours respecter le seuil de 20%"),"IM",""))))</f>
        <v/>
      </c>
      <c r="H100" s="46" t="str">
        <f>IF(OR(AND(B100="Acquisitions foncières",'Dépenses prévisionnelles'!$I$5="seuil respecté"),AND(B100="Investissements immatériels",'Dépenses prévisionnelles'!$I$7="seuil respecté"),B100="Investissements matériels",AND(B100="Acquisitions foncières",'Dépenses prévisionnelles'!$I$5="Ce montant dépasse le seuil de 10% du montant total des dépenses",F100&lt;'Dépenses prévisionnelles'!$J$5,B100="Acquisitions foncières",COUNTIF($G$15:G99,OR("AC+","AC"))=0),AND(B100="Investissements immatériels",'Dépenses prévisionnelles'!$I$7="Le montant des dépenses a été ajusté pour respecter le seuil de 20%",F100&lt;'Dépenses prévisionnelles'!$J$7,B100="Investissements immatériels",COUNTIF($G$15:G99,OR("IM+","IM"))=0)),'Répartition des financements'!C100,IF(AND(B100="Acquisitions foncières",COUNTIF($G$15:G99,"AC+")=0,COUNTIF($G$15:G99,"AC")&gt;0),'Dépenses prévisionnelles'!$J$5-SUMIF('Répartition des financements'!$G$15:G99,"AC",'Répartition des financements'!$F$15:F99),IF(AND(B100="Investissements immatériels",COUNTIF($G$15:G99,"IM+")=0,COUNTIF($G$15:G99,"IM")&gt;0),'Dépenses prévisionnelles'!$J$7-SUMIF('Répartition des financements'!$G$15:G99,"IM",'Répartition des financements'!$F$15:F99),IF(AND('Répartition des financements'!B100="Acquisitions foncières",COUNTIF($G$15:G99,"AC+")&gt;0),0,IF(AND(B100="Investissements immatériels",COUNTIF($G$15:G99,"IM+")&gt;0),0,IF('Répartition des financements'!B100="Acquisitions foncières",'Dépenses prévisionnelles'!$J$5,IF(B100="Investissements immatériels",'Dépenses prévisionnelles'!$J$7,"0")))))))</f>
        <v>0</v>
      </c>
      <c r="I100" s="46">
        <f t="shared" si="3"/>
        <v>0</v>
      </c>
    </row>
    <row r="101" spans="1:9" x14ac:dyDescent="0.35">
      <c r="A101" s="47" t="str">
        <f>IF('Dépenses prévisionnelles'!A100="","",'Dépenses prévisionnelles'!A100)</f>
        <v/>
      </c>
      <c r="B101" s="47" t="str">
        <f>IF('Dépenses prévisionnelles'!B100="","",'Dépenses prévisionnelles'!B100)</f>
        <v/>
      </c>
      <c r="C101" s="46">
        <f>'Dépenses prévisionnelles'!D100</f>
        <v>0</v>
      </c>
      <c r="D101" s="37"/>
      <c r="E101" s="45" t="str">
        <f t="shared" si="2"/>
        <v>80%</v>
      </c>
      <c r="F101" s="45" t="str">
        <f>IF(B101="Acquisitions foncières",SUMIF($B$15:B101,"Acquisitions foncières",$C$15:C101),IF(B101="Investissements immatériels",SUMIF($B$15:B101,"Investissements immatériels",$C$15:C101),""))</f>
        <v/>
      </c>
      <c r="G101" s="45" t="str">
        <f>IF(AND(B101="Acquisitions foncières",F101&gt;'Dépenses prévisionnelles'!$J$5),"AC+",IF(AND(B101="Investissements immatériels",F101&gt;'Dépenses prévisionnelles'!$J$7),"IM+",IF(AND(B101="Acquisitions foncières",'Dépenses prévisionnelles'!$I$5="Ce montant dépasse le seuil de 10% du montant total des dépenses"),"AC",IF(AND(B101="Investissements immatériels",$I$7="Le montant des dépenses a été ajusté pours respecter le seuil de 20%"),"IM",""))))</f>
        <v/>
      </c>
      <c r="H101" s="46" t="str">
        <f>IF(OR(AND(B101="Acquisitions foncières",'Dépenses prévisionnelles'!$I$5="seuil respecté"),AND(B101="Investissements immatériels",'Dépenses prévisionnelles'!$I$7="seuil respecté"),B101="Investissements matériels",AND(B101="Acquisitions foncières",'Dépenses prévisionnelles'!$I$5="Ce montant dépasse le seuil de 10% du montant total des dépenses",F101&lt;'Dépenses prévisionnelles'!$J$5,B101="Acquisitions foncières",COUNTIF($G$15:G100,OR("AC+","AC"))=0),AND(B101="Investissements immatériels",'Dépenses prévisionnelles'!$I$7="Le montant des dépenses a été ajusté pour respecter le seuil de 20%",F101&lt;'Dépenses prévisionnelles'!$J$7,B101="Investissements immatériels",COUNTIF($G$15:G100,OR("IM+","IM"))=0)),'Répartition des financements'!C101,IF(AND(B101="Acquisitions foncières",COUNTIF($G$15:G100,"AC+")=0,COUNTIF($G$15:G100,"AC")&gt;0),'Dépenses prévisionnelles'!$J$5-SUMIF('Répartition des financements'!$G$15:G100,"AC",'Répartition des financements'!$F$15:F100),IF(AND(B101="Investissements immatériels",COUNTIF($G$15:G100,"IM+")=0,COUNTIF($G$15:G100,"IM")&gt;0),'Dépenses prévisionnelles'!$J$7-SUMIF('Répartition des financements'!$G$15:G100,"IM",'Répartition des financements'!$F$15:F100),IF(AND('Répartition des financements'!B101="Acquisitions foncières",COUNTIF($G$15:G100,"AC+")&gt;0),0,IF(AND(B101="Investissements immatériels",COUNTIF($G$15:G100,"IM+")&gt;0),0,IF('Répartition des financements'!B101="Acquisitions foncières",'Dépenses prévisionnelles'!$J$5,IF(B101="Investissements immatériels",'Dépenses prévisionnelles'!$J$7,"0")))))))</f>
        <v>0</v>
      </c>
      <c r="I101" s="46">
        <f t="shared" si="3"/>
        <v>0</v>
      </c>
    </row>
    <row r="102" spans="1:9" x14ac:dyDescent="0.35">
      <c r="A102" s="47" t="str">
        <f>IF('Dépenses prévisionnelles'!A101="","",'Dépenses prévisionnelles'!A101)</f>
        <v/>
      </c>
      <c r="B102" s="47" t="str">
        <f>IF('Dépenses prévisionnelles'!B101="","",'Dépenses prévisionnelles'!B101)</f>
        <v/>
      </c>
      <c r="C102" s="46">
        <f>'Dépenses prévisionnelles'!D101</f>
        <v>0</v>
      </c>
      <c r="D102" s="37"/>
      <c r="E102" s="45" t="str">
        <f t="shared" si="2"/>
        <v>80%</v>
      </c>
      <c r="F102" s="45" t="str">
        <f>IF(B102="Acquisitions foncières",SUMIF($B$15:B102,"Acquisitions foncières",$C$15:C102),IF(B102="Investissements immatériels",SUMIF($B$15:B102,"Investissements immatériels",$C$15:C102),""))</f>
        <v/>
      </c>
      <c r="G102" s="45" t="str">
        <f>IF(AND(B102="Acquisitions foncières",F102&gt;'Dépenses prévisionnelles'!$J$5),"AC+",IF(AND(B102="Investissements immatériels",F102&gt;'Dépenses prévisionnelles'!$J$7),"IM+",IF(AND(B102="Acquisitions foncières",'Dépenses prévisionnelles'!$I$5="Ce montant dépasse le seuil de 10% du montant total des dépenses"),"AC",IF(AND(B102="Investissements immatériels",$I$7="Le montant des dépenses a été ajusté pours respecter le seuil de 20%"),"IM",""))))</f>
        <v/>
      </c>
      <c r="H102" s="46" t="str">
        <f>IF(OR(AND(B102="Acquisitions foncières",'Dépenses prévisionnelles'!$I$5="seuil respecté"),AND(B102="Investissements immatériels",'Dépenses prévisionnelles'!$I$7="seuil respecté"),B102="Investissements matériels",AND(B102="Acquisitions foncières",'Dépenses prévisionnelles'!$I$5="Ce montant dépasse le seuil de 10% du montant total des dépenses",F102&lt;'Dépenses prévisionnelles'!$J$5,B102="Acquisitions foncières",COUNTIF($G$15:G101,OR("AC+","AC"))=0),AND(B102="Investissements immatériels",'Dépenses prévisionnelles'!$I$7="Le montant des dépenses a été ajusté pour respecter le seuil de 20%",F102&lt;'Dépenses prévisionnelles'!$J$7,B102="Investissements immatériels",COUNTIF($G$15:G101,OR("IM+","IM"))=0)),'Répartition des financements'!C102,IF(AND(B102="Acquisitions foncières",COUNTIF($G$15:G101,"AC+")=0,COUNTIF($G$15:G101,"AC")&gt;0),'Dépenses prévisionnelles'!$J$5-SUMIF('Répartition des financements'!$G$15:G101,"AC",'Répartition des financements'!$F$15:F101),IF(AND(B102="Investissements immatériels",COUNTIF($G$15:G101,"IM+")=0,COUNTIF($G$15:G101,"IM")&gt;0),'Dépenses prévisionnelles'!$J$7-SUMIF('Répartition des financements'!$G$15:G101,"IM",'Répartition des financements'!$F$15:F101),IF(AND('Répartition des financements'!B102="Acquisitions foncières",COUNTIF($G$15:G101,"AC+")&gt;0),0,IF(AND(B102="Investissements immatériels",COUNTIF($G$15:G101,"IM+")&gt;0),0,IF('Répartition des financements'!B102="Acquisitions foncières",'Dépenses prévisionnelles'!$J$5,IF(B102="Investissements immatériels",'Dépenses prévisionnelles'!$J$7,"0")))))))</f>
        <v>0</v>
      </c>
      <c r="I102" s="46">
        <f t="shared" si="3"/>
        <v>0</v>
      </c>
    </row>
    <row r="103" spans="1:9" x14ac:dyDescent="0.35">
      <c r="A103" s="47" t="str">
        <f>IF('Dépenses prévisionnelles'!A102="","",'Dépenses prévisionnelles'!A102)</f>
        <v/>
      </c>
      <c r="B103" s="47" t="str">
        <f>IF('Dépenses prévisionnelles'!B102="","",'Dépenses prévisionnelles'!B102)</f>
        <v/>
      </c>
      <c r="C103" s="46">
        <f>'Dépenses prévisionnelles'!D102</f>
        <v>0</v>
      </c>
      <c r="D103" s="37"/>
      <c r="E103" s="45" t="str">
        <f t="shared" si="2"/>
        <v>80%</v>
      </c>
      <c r="F103" s="45" t="str">
        <f>IF(B103="Acquisitions foncières",SUMIF($B$15:B103,"Acquisitions foncières",$C$15:C103),IF(B103="Investissements immatériels",SUMIF($B$15:B103,"Investissements immatériels",$C$15:C103),""))</f>
        <v/>
      </c>
      <c r="G103" s="45" t="str">
        <f>IF(AND(B103="Acquisitions foncières",F103&gt;'Dépenses prévisionnelles'!$J$5),"AC+",IF(AND(B103="Investissements immatériels",F103&gt;'Dépenses prévisionnelles'!$J$7),"IM+",IF(AND(B103="Acquisitions foncières",'Dépenses prévisionnelles'!$I$5="Ce montant dépasse le seuil de 10% du montant total des dépenses"),"AC",IF(AND(B103="Investissements immatériels",$I$7="Le montant des dépenses a été ajusté pours respecter le seuil de 20%"),"IM",""))))</f>
        <v/>
      </c>
      <c r="H103" s="46" t="str">
        <f>IF(OR(AND(B103="Acquisitions foncières",'Dépenses prévisionnelles'!$I$5="seuil respecté"),AND(B103="Investissements immatériels",'Dépenses prévisionnelles'!$I$7="seuil respecté"),B103="Investissements matériels",AND(B103="Acquisitions foncières",'Dépenses prévisionnelles'!$I$5="Ce montant dépasse le seuil de 10% du montant total des dépenses",F103&lt;'Dépenses prévisionnelles'!$J$5,B103="Acquisitions foncières",COUNTIF($G$15:G102,OR("AC+","AC"))=0),AND(B103="Investissements immatériels",'Dépenses prévisionnelles'!$I$7="Le montant des dépenses a été ajusté pour respecter le seuil de 20%",F103&lt;'Dépenses prévisionnelles'!$J$7,B103="Investissements immatériels",COUNTIF($G$15:G102,OR("IM+","IM"))=0)),'Répartition des financements'!C103,IF(AND(B103="Acquisitions foncières",COUNTIF($G$15:G102,"AC+")=0,COUNTIF($G$15:G102,"AC")&gt;0),'Dépenses prévisionnelles'!$J$5-SUMIF('Répartition des financements'!$G$15:G102,"AC",'Répartition des financements'!$F$15:F102),IF(AND(B103="Investissements immatériels",COUNTIF($G$15:G102,"IM+")=0,COUNTIF($G$15:G102,"IM")&gt;0),'Dépenses prévisionnelles'!$J$7-SUMIF('Répartition des financements'!$G$15:G102,"IM",'Répartition des financements'!$F$15:F102),IF(AND('Répartition des financements'!B103="Acquisitions foncières",COUNTIF($G$15:G102,"AC+")&gt;0),0,IF(AND(B103="Investissements immatériels",COUNTIF($G$15:G102,"IM+")&gt;0),0,IF('Répartition des financements'!B103="Acquisitions foncières",'Dépenses prévisionnelles'!$J$5,IF(B103="Investissements immatériels",'Dépenses prévisionnelles'!$J$7,"0")))))))</f>
        <v>0</v>
      </c>
      <c r="I103" s="46">
        <f t="shared" si="3"/>
        <v>0</v>
      </c>
    </row>
    <row r="104" spans="1:9" x14ac:dyDescent="0.35">
      <c r="A104" s="47" t="str">
        <f>IF('Dépenses prévisionnelles'!A103="","",'Dépenses prévisionnelles'!A103)</f>
        <v/>
      </c>
      <c r="B104" s="47" t="str">
        <f>IF('Dépenses prévisionnelles'!B103="","",'Dépenses prévisionnelles'!B103)</f>
        <v/>
      </c>
      <c r="C104" s="46">
        <f>'Dépenses prévisionnelles'!D103</f>
        <v>0</v>
      </c>
      <c r="D104" s="37"/>
      <c r="E104" s="45" t="str">
        <f t="shared" si="2"/>
        <v>80%</v>
      </c>
      <c r="F104" s="45" t="str">
        <f>IF(B104="Acquisitions foncières",SUMIF($B$15:B104,"Acquisitions foncières",$C$15:C104),IF(B104="Investissements immatériels",SUMIF($B$15:B104,"Investissements immatériels",$C$15:C104),""))</f>
        <v/>
      </c>
      <c r="G104" s="45" t="str">
        <f>IF(AND(B104="Acquisitions foncières",F104&gt;'Dépenses prévisionnelles'!$J$5),"AC+",IF(AND(B104="Investissements immatériels",F104&gt;'Dépenses prévisionnelles'!$J$7),"IM+",IF(AND(B104="Acquisitions foncières",'Dépenses prévisionnelles'!$I$5="Ce montant dépasse le seuil de 10% du montant total des dépenses"),"AC",IF(AND(B104="Investissements immatériels",$I$7="Le montant des dépenses a été ajusté pours respecter le seuil de 20%"),"IM",""))))</f>
        <v/>
      </c>
      <c r="H104" s="46" t="str">
        <f>IF(OR(AND(B104="Acquisitions foncières",'Dépenses prévisionnelles'!$I$5="seuil respecté"),AND(B104="Investissements immatériels",'Dépenses prévisionnelles'!$I$7="seuil respecté"),B104="Investissements matériels",AND(B104="Acquisitions foncières",'Dépenses prévisionnelles'!$I$5="Ce montant dépasse le seuil de 10% du montant total des dépenses",F104&lt;'Dépenses prévisionnelles'!$J$5,B104="Acquisitions foncières",COUNTIF($G$15:G103,OR("AC+","AC"))=0),AND(B104="Investissements immatériels",'Dépenses prévisionnelles'!$I$7="Le montant des dépenses a été ajusté pour respecter le seuil de 20%",F104&lt;'Dépenses prévisionnelles'!$J$7,B104="Investissements immatériels",COUNTIF($G$15:G103,OR("IM+","IM"))=0)),'Répartition des financements'!C104,IF(AND(B104="Acquisitions foncières",COUNTIF($G$15:G103,"AC+")=0,COUNTIF($G$15:G103,"AC")&gt;0),'Dépenses prévisionnelles'!$J$5-SUMIF('Répartition des financements'!$G$15:G103,"AC",'Répartition des financements'!$F$15:F103),IF(AND(B104="Investissements immatériels",COUNTIF($G$15:G103,"IM+")=0,COUNTIF($G$15:G103,"IM")&gt;0),'Dépenses prévisionnelles'!$J$7-SUMIF('Répartition des financements'!$G$15:G103,"IM",'Répartition des financements'!$F$15:F103),IF(AND('Répartition des financements'!B104="Acquisitions foncières",COUNTIF($G$15:G103,"AC+")&gt;0),0,IF(AND(B104="Investissements immatériels",COUNTIF($G$15:G103,"IM+")&gt;0),0,IF('Répartition des financements'!B104="Acquisitions foncières",'Dépenses prévisionnelles'!$J$5,IF(B104="Investissements immatériels",'Dépenses prévisionnelles'!$J$7,"0")))))))</f>
        <v>0</v>
      </c>
      <c r="I104" s="46">
        <f t="shared" si="3"/>
        <v>0</v>
      </c>
    </row>
    <row r="105" spans="1:9" x14ac:dyDescent="0.35">
      <c r="A105" s="47" t="str">
        <f>IF('Dépenses prévisionnelles'!A104="","",'Dépenses prévisionnelles'!A104)</f>
        <v/>
      </c>
      <c r="B105" s="47" t="str">
        <f>IF('Dépenses prévisionnelles'!B104="","",'Dépenses prévisionnelles'!B104)</f>
        <v/>
      </c>
      <c r="C105" s="46">
        <f>'Dépenses prévisionnelles'!D104</f>
        <v>0</v>
      </c>
      <c r="D105" s="37"/>
      <c r="E105" s="45" t="str">
        <f t="shared" si="2"/>
        <v>80%</v>
      </c>
      <c r="F105" s="45" t="str">
        <f>IF(B105="Acquisitions foncières",SUMIF($B$15:B105,"Acquisitions foncières",$C$15:C105),IF(B105="Investissements immatériels",SUMIF($B$15:B105,"Investissements immatériels",$C$15:C105),""))</f>
        <v/>
      </c>
      <c r="G105" s="45" t="str">
        <f>IF(AND(B105="Acquisitions foncières",F105&gt;'Dépenses prévisionnelles'!$J$5),"AC+",IF(AND(B105="Investissements immatériels",F105&gt;'Dépenses prévisionnelles'!$J$7),"IM+",IF(AND(B105="Acquisitions foncières",'Dépenses prévisionnelles'!$I$5="Ce montant dépasse le seuil de 10% du montant total des dépenses"),"AC",IF(AND(B105="Investissements immatériels",$I$7="Le montant des dépenses a été ajusté pours respecter le seuil de 20%"),"IM",""))))</f>
        <v/>
      </c>
      <c r="H105" s="46" t="str">
        <f>IF(OR(AND(B105="Acquisitions foncières",'Dépenses prévisionnelles'!$I$5="seuil respecté"),AND(B105="Investissements immatériels",'Dépenses prévisionnelles'!$I$7="seuil respecté"),B105="Investissements matériels",AND(B105="Acquisitions foncières",'Dépenses prévisionnelles'!$I$5="Ce montant dépasse le seuil de 10% du montant total des dépenses",F105&lt;'Dépenses prévisionnelles'!$J$5,B105="Acquisitions foncières",COUNTIF($G$15:G104,OR("AC+","AC"))=0),AND(B105="Investissements immatériels",'Dépenses prévisionnelles'!$I$7="Le montant des dépenses a été ajusté pour respecter le seuil de 20%",F105&lt;'Dépenses prévisionnelles'!$J$7,B105="Investissements immatériels",COUNTIF($G$15:G104,OR("IM+","IM"))=0)),'Répartition des financements'!C105,IF(AND(B105="Acquisitions foncières",COUNTIF($G$15:G104,"AC+")=0,COUNTIF($G$15:G104,"AC")&gt;0),'Dépenses prévisionnelles'!$J$5-SUMIF('Répartition des financements'!$G$15:G104,"AC",'Répartition des financements'!$F$15:F104),IF(AND(B105="Investissements immatériels",COUNTIF($G$15:G104,"IM+")=0,COUNTIF($G$15:G104,"IM")&gt;0),'Dépenses prévisionnelles'!$J$7-SUMIF('Répartition des financements'!$G$15:G104,"IM",'Répartition des financements'!$F$15:F104),IF(AND('Répartition des financements'!B105="Acquisitions foncières",COUNTIF($G$15:G104,"AC+")&gt;0),0,IF(AND(B105="Investissements immatériels",COUNTIF($G$15:G104,"IM+")&gt;0),0,IF('Répartition des financements'!B105="Acquisitions foncières",'Dépenses prévisionnelles'!$J$5,IF(B105="Investissements immatériels",'Dépenses prévisionnelles'!$J$7,"0")))))))</f>
        <v>0</v>
      </c>
      <c r="I105" s="46">
        <f t="shared" si="3"/>
        <v>0</v>
      </c>
    </row>
    <row r="106" spans="1:9" x14ac:dyDescent="0.35">
      <c r="A106" s="47" t="str">
        <f>IF('Dépenses prévisionnelles'!A105="","",'Dépenses prévisionnelles'!A105)</f>
        <v/>
      </c>
      <c r="B106" s="47" t="str">
        <f>IF('Dépenses prévisionnelles'!B105="","",'Dépenses prévisionnelles'!B105)</f>
        <v/>
      </c>
      <c r="C106" s="46">
        <f>'Dépenses prévisionnelles'!D105</f>
        <v>0</v>
      </c>
      <c r="D106" s="37"/>
      <c r="E106" s="45" t="str">
        <f t="shared" si="2"/>
        <v>80%</v>
      </c>
      <c r="F106" s="45" t="str">
        <f>IF(B106="Acquisitions foncières",SUMIF($B$15:B106,"Acquisitions foncières",$C$15:C106),IF(B106="Investissements immatériels",SUMIF($B$15:B106,"Investissements immatériels",$C$15:C106),""))</f>
        <v/>
      </c>
      <c r="G106" s="45" t="str">
        <f>IF(AND(B106="Acquisitions foncières",F106&gt;'Dépenses prévisionnelles'!$J$5),"AC+",IF(AND(B106="Investissements immatériels",F106&gt;'Dépenses prévisionnelles'!$J$7),"IM+",IF(AND(B106="Acquisitions foncières",'Dépenses prévisionnelles'!$I$5="Ce montant dépasse le seuil de 10% du montant total des dépenses"),"AC",IF(AND(B106="Investissements immatériels",$I$7="Le montant des dépenses a été ajusté pours respecter le seuil de 20%"),"IM",""))))</f>
        <v/>
      </c>
      <c r="H106" s="46" t="str">
        <f>IF(OR(AND(B106="Acquisitions foncières",'Dépenses prévisionnelles'!$I$5="seuil respecté"),AND(B106="Investissements immatériels",'Dépenses prévisionnelles'!$I$7="seuil respecté"),B106="Investissements matériels",AND(B106="Acquisitions foncières",'Dépenses prévisionnelles'!$I$5="Ce montant dépasse le seuil de 10% du montant total des dépenses",F106&lt;'Dépenses prévisionnelles'!$J$5,B106="Acquisitions foncières",COUNTIF($G$15:G105,OR("AC+","AC"))=0),AND(B106="Investissements immatériels",'Dépenses prévisionnelles'!$I$7="Le montant des dépenses a été ajusté pour respecter le seuil de 20%",F106&lt;'Dépenses prévisionnelles'!$J$7,B106="Investissements immatériels",COUNTIF($G$15:G105,OR("IM+","IM"))=0)),'Répartition des financements'!C106,IF(AND(B106="Acquisitions foncières",COUNTIF($G$15:G105,"AC+")=0,COUNTIF($G$15:G105,"AC")&gt;0),'Dépenses prévisionnelles'!$J$5-SUMIF('Répartition des financements'!$G$15:G105,"AC",'Répartition des financements'!$F$15:F105),IF(AND(B106="Investissements immatériels",COUNTIF($G$15:G105,"IM+")=0,COUNTIF($G$15:G105,"IM")&gt;0),'Dépenses prévisionnelles'!$J$7-SUMIF('Répartition des financements'!$G$15:G105,"IM",'Répartition des financements'!$F$15:F105),IF(AND('Répartition des financements'!B106="Acquisitions foncières",COUNTIF($G$15:G105,"AC+")&gt;0),0,IF(AND(B106="Investissements immatériels",COUNTIF($G$15:G105,"IM+")&gt;0),0,IF('Répartition des financements'!B106="Acquisitions foncières",'Dépenses prévisionnelles'!$J$5,IF(B106="Investissements immatériels",'Dépenses prévisionnelles'!$J$7,"0")))))))</f>
        <v>0</v>
      </c>
      <c r="I106" s="46">
        <f t="shared" si="3"/>
        <v>0</v>
      </c>
    </row>
    <row r="107" spans="1:9" x14ac:dyDescent="0.35">
      <c r="A107" s="47" t="str">
        <f>IF('Dépenses prévisionnelles'!A106="","",'Dépenses prévisionnelles'!A106)</f>
        <v/>
      </c>
      <c r="B107" s="47" t="str">
        <f>IF('Dépenses prévisionnelles'!B106="","",'Dépenses prévisionnelles'!B106)</f>
        <v/>
      </c>
      <c r="C107" s="46">
        <f>'Dépenses prévisionnelles'!D106</f>
        <v>0</v>
      </c>
      <c r="D107" s="37"/>
      <c r="E107" s="45" t="str">
        <f t="shared" si="2"/>
        <v>80%</v>
      </c>
      <c r="F107" s="45" t="str">
        <f>IF(B107="Acquisitions foncières",SUMIF($B$15:B107,"Acquisitions foncières",$C$15:C107),IF(B107="Investissements immatériels",SUMIF($B$15:B107,"Investissements immatériels",$C$15:C107),""))</f>
        <v/>
      </c>
      <c r="G107" s="45" t="str">
        <f>IF(AND(B107="Acquisitions foncières",F107&gt;'Dépenses prévisionnelles'!$J$5),"AC+",IF(AND(B107="Investissements immatériels",F107&gt;'Dépenses prévisionnelles'!$J$7),"IM+",IF(AND(B107="Acquisitions foncières",'Dépenses prévisionnelles'!$I$5="Ce montant dépasse le seuil de 10% du montant total des dépenses"),"AC",IF(AND(B107="Investissements immatériels",$I$7="Le montant des dépenses a été ajusté pours respecter le seuil de 20%"),"IM",""))))</f>
        <v/>
      </c>
      <c r="H107" s="46" t="str">
        <f>IF(OR(AND(B107="Acquisitions foncières",'Dépenses prévisionnelles'!$I$5="seuil respecté"),AND(B107="Investissements immatériels",'Dépenses prévisionnelles'!$I$7="seuil respecté"),B107="Investissements matériels",AND(B107="Acquisitions foncières",'Dépenses prévisionnelles'!$I$5="Ce montant dépasse le seuil de 10% du montant total des dépenses",F107&lt;'Dépenses prévisionnelles'!$J$5,B107="Acquisitions foncières",COUNTIF($G$15:G106,OR("AC+","AC"))=0),AND(B107="Investissements immatériels",'Dépenses prévisionnelles'!$I$7="Le montant des dépenses a été ajusté pour respecter le seuil de 20%",F107&lt;'Dépenses prévisionnelles'!$J$7,B107="Investissements immatériels",COUNTIF($G$15:G106,OR("IM+","IM"))=0)),'Répartition des financements'!C107,IF(AND(B107="Acquisitions foncières",COUNTIF($G$15:G106,"AC+")=0,COUNTIF($G$15:G106,"AC")&gt;0),'Dépenses prévisionnelles'!$J$5-SUMIF('Répartition des financements'!$G$15:G106,"AC",'Répartition des financements'!$F$15:F106),IF(AND(B107="Investissements immatériels",COUNTIF($G$15:G106,"IM+")=0,COUNTIF($G$15:G106,"IM")&gt;0),'Dépenses prévisionnelles'!$J$7-SUMIF('Répartition des financements'!$G$15:G106,"IM",'Répartition des financements'!$F$15:F106),IF(AND('Répartition des financements'!B107="Acquisitions foncières",COUNTIF($G$15:G106,"AC+")&gt;0),0,IF(AND(B107="Investissements immatériels",COUNTIF($G$15:G106,"IM+")&gt;0),0,IF('Répartition des financements'!B107="Acquisitions foncières",'Dépenses prévisionnelles'!$J$5,IF(B107="Investissements immatériels",'Dépenses prévisionnelles'!$J$7,"0")))))))</f>
        <v>0</v>
      </c>
      <c r="I107" s="46">
        <f t="shared" si="3"/>
        <v>0</v>
      </c>
    </row>
    <row r="108" spans="1:9" x14ac:dyDescent="0.35">
      <c r="A108" s="47" t="str">
        <f>IF('Dépenses prévisionnelles'!A107="","",'Dépenses prévisionnelles'!A107)</f>
        <v/>
      </c>
      <c r="B108" s="47" t="str">
        <f>IF('Dépenses prévisionnelles'!B107="","",'Dépenses prévisionnelles'!B107)</f>
        <v/>
      </c>
      <c r="C108" s="46">
        <f>'Dépenses prévisionnelles'!D107</f>
        <v>0</v>
      </c>
      <c r="D108" s="37"/>
      <c r="E108" s="45" t="str">
        <f t="shared" si="2"/>
        <v>80%</v>
      </c>
      <c r="F108" s="45" t="str">
        <f>IF(B108="Acquisitions foncières",SUMIF($B$15:B108,"Acquisitions foncières",$C$15:C108),IF(B108="Investissements immatériels",SUMIF($B$15:B108,"Investissements immatériels",$C$15:C108),""))</f>
        <v/>
      </c>
      <c r="G108" s="45" t="str">
        <f>IF(AND(B108="Acquisitions foncières",F108&gt;'Dépenses prévisionnelles'!$J$5),"AC+",IF(AND(B108="Investissements immatériels",F108&gt;'Dépenses prévisionnelles'!$J$7),"IM+",IF(AND(B108="Acquisitions foncières",'Dépenses prévisionnelles'!$I$5="Ce montant dépasse le seuil de 10% du montant total des dépenses"),"AC",IF(AND(B108="Investissements immatériels",$I$7="Le montant des dépenses a été ajusté pours respecter le seuil de 20%"),"IM",""))))</f>
        <v/>
      </c>
      <c r="H108" s="46" t="str">
        <f>IF(OR(AND(B108="Acquisitions foncières",'Dépenses prévisionnelles'!$I$5="seuil respecté"),AND(B108="Investissements immatériels",'Dépenses prévisionnelles'!$I$7="seuil respecté"),B108="Investissements matériels",AND(B108="Acquisitions foncières",'Dépenses prévisionnelles'!$I$5="Ce montant dépasse le seuil de 10% du montant total des dépenses",F108&lt;'Dépenses prévisionnelles'!$J$5,B108="Acquisitions foncières",COUNTIF($G$15:G107,OR("AC+","AC"))=0),AND(B108="Investissements immatériels",'Dépenses prévisionnelles'!$I$7="Le montant des dépenses a été ajusté pour respecter le seuil de 20%",F108&lt;'Dépenses prévisionnelles'!$J$7,B108="Investissements immatériels",COUNTIF($G$15:G107,OR("IM+","IM"))=0)),'Répartition des financements'!C108,IF(AND(B108="Acquisitions foncières",COUNTIF($G$15:G107,"AC+")=0,COUNTIF($G$15:G107,"AC")&gt;0),'Dépenses prévisionnelles'!$J$5-SUMIF('Répartition des financements'!$G$15:G107,"AC",'Répartition des financements'!$F$15:F107),IF(AND(B108="Investissements immatériels",COUNTIF($G$15:G107,"IM+")=0,COUNTIF($G$15:G107,"IM")&gt;0),'Dépenses prévisionnelles'!$J$7-SUMIF('Répartition des financements'!$G$15:G107,"IM",'Répartition des financements'!$F$15:F107),IF(AND('Répartition des financements'!B108="Acquisitions foncières",COUNTIF($G$15:G107,"AC+")&gt;0),0,IF(AND(B108="Investissements immatériels",COUNTIF($G$15:G107,"IM+")&gt;0),0,IF('Répartition des financements'!B108="Acquisitions foncières",'Dépenses prévisionnelles'!$J$5,IF(B108="Investissements immatériels",'Dépenses prévisionnelles'!$J$7,"0")))))))</f>
        <v>0</v>
      </c>
      <c r="I108" s="46">
        <f t="shared" si="3"/>
        <v>0</v>
      </c>
    </row>
    <row r="109" spans="1:9" x14ac:dyDescent="0.35">
      <c r="A109" s="47" t="str">
        <f>IF('Dépenses prévisionnelles'!A108="","",'Dépenses prévisionnelles'!A108)</f>
        <v/>
      </c>
      <c r="B109" s="47" t="str">
        <f>IF('Dépenses prévisionnelles'!B108="","",'Dépenses prévisionnelles'!B108)</f>
        <v/>
      </c>
      <c r="C109" s="46">
        <f>'Dépenses prévisionnelles'!D108</f>
        <v>0</v>
      </c>
      <c r="D109" s="37"/>
      <c r="E109" s="45" t="str">
        <f t="shared" si="2"/>
        <v>80%</v>
      </c>
      <c r="F109" s="45" t="str">
        <f>IF(B109="Acquisitions foncières",SUMIF($B$15:B109,"Acquisitions foncières",$C$15:C109),IF(B109="Investissements immatériels",SUMIF($B$15:B109,"Investissements immatériels",$C$15:C109),""))</f>
        <v/>
      </c>
      <c r="G109" s="45" t="str">
        <f>IF(AND(B109="Acquisitions foncières",F109&gt;'Dépenses prévisionnelles'!$J$5),"AC+",IF(AND(B109="Investissements immatériels",F109&gt;'Dépenses prévisionnelles'!$J$7),"IM+",IF(AND(B109="Acquisitions foncières",'Dépenses prévisionnelles'!$I$5="Ce montant dépasse le seuil de 10% du montant total des dépenses"),"AC",IF(AND(B109="Investissements immatériels",$I$7="Le montant des dépenses a été ajusté pours respecter le seuil de 20%"),"IM",""))))</f>
        <v/>
      </c>
      <c r="H109" s="46" t="str">
        <f>IF(OR(AND(B109="Acquisitions foncières",'Dépenses prévisionnelles'!$I$5="seuil respecté"),AND(B109="Investissements immatériels",'Dépenses prévisionnelles'!$I$7="seuil respecté"),B109="Investissements matériels",AND(B109="Acquisitions foncières",'Dépenses prévisionnelles'!$I$5="Ce montant dépasse le seuil de 10% du montant total des dépenses",F109&lt;'Dépenses prévisionnelles'!$J$5,B109="Acquisitions foncières",COUNTIF($G$15:G108,OR("AC+","AC"))=0),AND(B109="Investissements immatériels",'Dépenses prévisionnelles'!$I$7="Le montant des dépenses a été ajusté pour respecter le seuil de 20%",F109&lt;'Dépenses prévisionnelles'!$J$7,B109="Investissements immatériels",COUNTIF($G$15:G108,OR("IM+","IM"))=0)),'Répartition des financements'!C109,IF(AND(B109="Acquisitions foncières",COUNTIF($G$15:G108,"AC+")=0,COUNTIF($G$15:G108,"AC")&gt;0),'Dépenses prévisionnelles'!$J$5-SUMIF('Répartition des financements'!$G$15:G108,"AC",'Répartition des financements'!$F$15:F108),IF(AND(B109="Investissements immatériels",COUNTIF($G$15:G108,"IM+")=0,COUNTIF($G$15:G108,"IM")&gt;0),'Dépenses prévisionnelles'!$J$7-SUMIF('Répartition des financements'!$G$15:G108,"IM",'Répartition des financements'!$F$15:F108),IF(AND('Répartition des financements'!B109="Acquisitions foncières",COUNTIF($G$15:G108,"AC+")&gt;0),0,IF(AND(B109="Investissements immatériels",COUNTIF($G$15:G108,"IM+")&gt;0),0,IF('Répartition des financements'!B109="Acquisitions foncières",'Dépenses prévisionnelles'!$J$5,IF(B109="Investissements immatériels",'Dépenses prévisionnelles'!$J$7,"0")))))))</f>
        <v>0</v>
      </c>
      <c r="I109" s="46">
        <f t="shared" si="3"/>
        <v>0</v>
      </c>
    </row>
    <row r="110" spans="1:9" x14ac:dyDescent="0.35">
      <c r="A110" s="47" t="str">
        <f>IF('Dépenses prévisionnelles'!A109="","",'Dépenses prévisionnelles'!A109)</f>
        <v/>
      </c>
      <c r="B110" s="47" t="str">
        <f>IF('Dépenses prévisionnelles'!B109="","",'Dépenses prévisionnelles'!B109)</f>
        <v/>
      </c>
      <c r="C110" s="46">
        <f>'Dépenses prévisionnelles'!D109</f>
        <v>0</v>
      </c>
      <c r="D110" s="37"/>
      <c r="E110" s="45" t="str">
        <f t="shared" si="2"/>
        <v>80%</v>
      </c>
      <c r="F110" s="45" t="str">
        <f>IF(B110="Acquisitions foncières",SUMIF($B$15:B110,"Acquisitions foncières",$C$15:C110),IF(B110="Investissements immatériels",SUMIF($B$15:B110,"Investissements immatériels",$C$15:C110),""))</f>
        <v/>
      </c>
      <c r="G110" s="45" t="str">
        <f>IF(AND(B110="Acquisitions foncières",F110&gt;'Dépenses prévisionnelles'!$J$5),"AC+",IF(AND(B110="Investissements immatériels",F110&gt;'Dépenses prévisionnelles'!$J$7),"IM+",IF(AND(B110="Acquisitions foncières",'Dépenses prévisionnelles'!$I$5="Ce montant dépasse le seuil de 10% du montant total des dépenses"),"AC",IF(AND(B110="Investissements immatériels",$I$7="Le montant des dépenses a été ajusté pours respecter le seuil de 20%"),"IM",""))))</f>
        <v/>
      </c>
      <c r="H110" s="46" t="str">
        <f>IF(OR(AND(B110="Acquisitions foncières",'Dépenses prévisionnelles'!$I$5="seuil respecté"),AND(B110="Investissements immatériels",'Dépenses prévisionnelles'!$I$7="seuil respecté"),B110="Investissements matériels",AND(B110="Acquisitions foncières",'Dépenses prévisionnelles'!$I$5="Ce montant dépasse le seuil de 10% du montant total des dépenses",F110&lt;'Dépenses prévisionnelles'!$J$5,B110="Acquisitions foncières",COUNTIF($G$15:G109,OR("AC+","AC"))=0),AND(B110="Investissements immatériels",'Dépenses prévisionnelles'!$I$7="Le montant des dépenses a été ajusté pour respecter le seuil de 20%",F110&lt;'Dépenses prévisionnelles'!$J$7,B110="Investissements immatériels",COUNTIF($G$15:G109,OR("IM+","IM"))=0)),'Répartition des financements'!C110,IF(AND(B110="Acquisitions foncières",COUNTIF($G$15:G109,"AC+")=0,COUNTIF($G$15:G109,"AC")&gt;0),'Dépenses prévisionnelles'!$J$5-SUMIF('Répartition des financements'!$G$15:G109,"AC",'Répartition des financements'!$F$15:F109),IF(AND(B110="Investissements immatériels",COUNTIF($G$15:G109,"IM+")=0,COUNTIF($G$15:G109,"IM")&gt;0),'Dépenses prévisionnelles'!$J$7-SUMIF('Répartition des financements'!$G$15:G109,"IM",'Répartition des financements'!$F$15:F109),IF(AND('Répartition des financements'!B110="Acquisitions foncières",COUNTIF($G$15:G109,"AC+")&gt;0),0,IF(AND(B110="Investissements immatériels",COUNTIF($G$15:G109,"IM+")&gt;0),0,IF('Répartition des financements'!B110="Acquisitions foncières",'Dépenses prévisionnelles'!$J$5,IF(B110="Investissements immatériels",'Dépenses prévisionnelles'!$J$7,"0")))))))</f>
        <v>0</v>
      </c>
      <c r="I110" s="46">
        <f t="shared" si="3"/>
        <v>0</v>
      </c>
    </row>
    <row r="111" spans="1:9" x14ac:dyDescent="0.35">
      <c r="A111" s="47" t="str">
        <f>IF('Dépenses prévisionnelles'!A110="","",'Dépenses prévisionnelles'!A110)</f>
        <v/>
      </c>
      <c r="B111" s="47" t="str">
        <f>IF('Dépenses prévisionnelles'!B110="","",'Dépenses prévisionnelles'!B110)</f>
        <v/>
      </c>
      <c r="C111" s="46">
        <f>'Dépenses prévisionnelles'!D110</f>
        <v>0</v>
      </c>
      <c r="D111" s="37"/>
      <c r="E111" s="45" t="str">
        <f t="shared" si="2"/>
        <v>80%</v>
      </c>
      <c r="F111" s="45" t="str">
        <f>IF(B111="Acquisitions foncières",SUMIF($B$15:B111,"Acquisitions foncières",$C$15:C111),IF(B111="Investissements immatériels",SUMIF($B$15:B111,"Investissements immatériels",$C$15:C111),""))</f>
        <v/>
      </c>
      <c r="G111" s="45" t="str">
        <f>IF(AND(B111="Acquisitions foncières",F111&gt;'Dépenses prévisionnelles'!$J$5),"AC+",IF(AND(B111="Investissements immatériels",F111&gt;'Dépenses prévisionnelles'!$J$7),"IM+",IF(AND(B111="Acquisitions foncières",'Dépenses prévisionnelles'!$I$5="Ce montant dépasse le seuil de 10% du montant total des dépenses"),"AC",IF(AND(B111="Investissements immatériels",$I$7="Le montant des dépenses a été ajusté pours respecter le seuil de 20%"),"IM",""))))</f>
        <v/>
      </c>
      <c r="H111" s="46" t="str">
        <f>IF(OR(AND(B111="Acquisitions foncières",'Dépenses prévisionnelles'!$I$5="seuil respecté"),AND(B111="Investissements immatériels",'Dépenses prévisionnelles'!$I$7="seuil respecté"),B111="Investissements matériels",AND(B111="Acquisitions foncières",'Dépenses prévisionnelles'!$I$5="Ce montant dépasse le seuil de 10% du montant total des dépenses",F111&lt;'Dépenses prévisionnelles'!$J$5,B111="Acquisitions foncières",COUNTIF($G$15:G110,OR("AC+","AC"))=0),AND(B111="Investissements immatériels",'Dépenses prévisionnelles'!$I$7="Le montant des dépenses a été ajusté pour respecter le seuil de 20%",F111&lt;'Dépenses prévisionnelles'!$J$7,B111="Investissements immatériels",COUNTIF($G$15:G110,OR("IM+","IM"))=0)),'Répartition des financements'!C111,IF(AND(B111="Acquisitions foncières",COUNTIF($G$15:G110,"AC+")=0,COUNTIF($G$15:G110,"AC")&gt;0),'Dépenses prévisionnelles'!$J$5-SUMIF('Répartition des financements'!$G$15:G110,"AC",'Répartition des financements'!$F$15:F110),IF(AND(B111="Investissements immatériels",COUNTIF($G$15:G110,"IM+")=0,COUNTIF($G$15:G110,"IM")&gt;0),'Dépenses prévisionnelles'!$J$7-SUMIF('Répartition des financements'!$G$15:G110,"IM",'Répartition des financements'!$F$15:F110),IF(AND('Répartition des financements'!B111="Acquisitions foncières",COUNTIF($G$15:G110,"AC+")&gt;0),0,IF(AND(B111="Investissements immatériels",COUNTIF($G$15:G110,"IM+")&gt;0),0,IF('Répartition des financements'!B111="Acquisitions foncières",'Dépenses prévisionnelles'!$J$5,IF(B111="Investissements immatériels",'Dépenses prévisionnelles'!$J$7,"0")))))))</f>
        <v>0</v>
      </c>
      <c r="I111" s="46">
        <f t="shared" si="3"/>
        <v>0</v>
      </c>
    </row>
    <row r="112" spans="1:9" x14ac:dyDescent="0.35">
      <c r="A112" s="47" t="str">
        <f>IF('Dépenses prévisionnelles'!A111="","",'Dépenses prévisionnelles'!A111)</f>
        <v/>
      </c>
      <c r="B112" s="47" t="str">
        <f>IF('Dépenses prévisionnelles'!B111="","",'Dépenses prévisionnelles'!B111)</f>
        <v/>
      </c>
      <c r="C112" s="46">
        <f>'Dépenses prévisionnelles'!D111</f>
        <v>0</v>
      </c>
      <c r="D112" s="37"/>
      <c r="E112" s="45" t="str">
        <f t="shared" si="2"/>
        <v>80%</v>
      </c>
      <c r="F112" s="45" t="str">
        <f>IF(B112="Acquisitions foncières",SUMIF($B$15:B112,"Acquisitions foncières",$C$15:C112),IF(B112="Investissements immatériels",SUMIF($B$15:B112,"Investissements immatériels",$C$15:C112),""))</f>
        <v/>
      </c>
      <c r="G112" s="45" t="str">
        <f>IF(AND(B112="Acquisitions foncières",F112&gt;'Dépenses prévisionnelles'!$J$5),"AC+",IF(AND(B112="Investissements immatériels",F112&gt;'Dépenses prévisionnelles'!$J$7),"IM+",IF(AND(B112="Acquisitions foncières",'Dépenses prévisionnelles'!$I$5="Ce montant dépasse le seuil de 10% du montant total des dépenses"),"AC",IF(AND(B112="Investissements immatériels",$I$7="Le montant des dépenses a été ajusté pours respecter le seuil de 20%"),"IM",""))))</f>
        <v/>
      </c>
      <c r="H112" s="46" t="str">
        <f>IF(OR(AND(B112="Acquisitions foncières",'Dépenses prévisionnelles'!$I$5="seuil respecté"),AND(B112="Investissements immatériels",'Dépenses prévisionnelles'!$I$7="seuil respecté"),B112="Investissements matériels",AND(B112="Acquisitions foncières",'Dépenses prévisionnelles'!$I$5="Ce montant dépasse le seuil de 10% du montant total des dépenses",F112&lt;'Dépenses prévisionnelles'!$J$5,B112="Acquisitions foncières",COUNTIF($G$15:G111,OR("AC+","AC"))=0),AND(B112="Investissements immatériels",'Dépenses prévisionnelles'!$I$7="Le montant des dépenses a été ajusté pour respecter le seuil de 20%",F112&lt;'Dépenses prévisionnelles'!$J$7,B112="Investissements immatériels",COUNTIF($G$15:G111,OR("IM+","IM"))=0)),'Répartition des financements'!C112,IF(AND(B112="Acquisitions foncières",COUNTIF($G$15:G111,"AC+")=0,COUNTIF($G$15:G111,"AC")&gt;0),'Dépenses prévisionnelles'!$J$5-SUMIF('Répartition des financements'!$G$15:G111,"AC",'Répartition des financements'!$F$15:F111),IF(AND(B112="Investissements immatériels",COUNTIF($G$15:G111,"IM+")=0,COUNTIF($G$15:G111,"IM")&gt;0),'Dépenses prévisionnelles'!$J$7-SUMIF('Répartition des financements'!$G$15:G111,"IM",'Répartition des financements'!$F$15:F111),IF(AND('Répartition des financements'!B112="Acquisitions foncières",COUNTIF($G$15:G111,"AC+")&gt;0),0,IF(AND(B112="Investissements immatériels",COUNTIF($G$15:G111,"IM+")&gt;0),0,IF('Répartition des financements'!B112="Acquisitions foncières",'Dépenses prévisionnelles'!$J$5,IF(B112="Investissements immatériels",'Dépenses prévisionnelles'!$J$7,"0")))))))</f>
        <v>0</v>
      </c>
      <c r="I112" s="46">
        <f t="shared" si="3"/>
        <v>0</v>
      </c>
    </row>
    <row r="113" spans="1:9" x14ac:dyDescent="0.35">
      <c r="A113" s="47" t="str">
        <f>IF('Dépenses prévisionnelles'!A112="","",'Dépenses prévisionnelles'!A112)</f>
        <v/>
      </c>
      <c r="B113" s="47" t="str">
        <f>IF('Dépenses prévisionnelles'!B112="","",'Dépenses prévisionnelles'!B112)</f>
        <v/>
      </c>
      <c r="C113" s="46">
        <f>'Dépenses prévisionnelles'!D112</f>
        <v>0</v>
      </c>
      <c r="D113" s="37"/>
      <c r="E113" s="45" t="str">
        <f t="shared" si="2"/>
        <v>80%</v>
      </c>
      <c r="F113" s="45" t="str">
        <f>IF(B113="Acquisitions foncières",SUMIF($B$15:B113,"Acquisitions foncières",$C$15:C113),IF(B113="Investissements immatériels",SUMIF($B$15:B113,"Investissements immatériels",$C$15:C113),""))</f>
        <v/>
      </c>
      <c r="G113" s="45" t="str">
        <f>IF(AND(B113="Acquisitions foncières",F113&gt;'Dépenses prévisionnelles'!$J$5),"AC+",IF(AND(B113="Investissements immatériels",F113&gt;'Dépenses prévisionnelles'!$J$7),"IM+",IF(AND(B113="Acquisitions foncières",'Dépenses prévisionnelles'!$I$5="Ce montant dépasse le seuil de 10% du montant total des dépenses"),"AC",IF(AND(B113="Investissements immatériels",$I$7="Le montant des dépenses a été ajusté pours respecter le seuil de 20%"),"IM",""))))</f>
        <v/>
      </c>
      <c r="H113" s="46" t="str">
        <f>IF(OR(AND(B113="Acquisitions foncières",'Dépenses prévisionnelles'!$I$5="seuil respecté"),AND(B113="Investissements immatériels",'Dépenses prévisionnelles'!$I$7="seuil respecté"),B113="Investissements matériels",AND(B113="Acquisitions foncières",'Dépenses prévisionnelles'!$I$5="Ce montant dépasse le seuil de 10% du montant total des dépenses",F113&lt;'Dépenses prévisionnelles'!$J$5,B113="Acquisitions foncières",COUNTIF($G$15:G112,OR("AC+","AC"))=0),AND(B113="Investissements immatériels",'Dépenses prévisionnelles'!$I$7="Le montant des dépenses a été ajusté pour respecter le seuil de 20%",F113&lt;'Dépenses prévisionnelles'!$J$7,B113="Investissements immatériels",COUNTIF($G$15:G112,OR("IM+","IM"))=0)),'Répartition des financements'!C113,IF(AND(B113="Acquisitions foncières",COUNTIF($G$15:G112,"AC+")=0,COUNTIF($G$15:G112,"AC")&gt;0),'Dépenses prévisionnelles'!$J$5-SUMIF('Répartition des financements'!$G$15:G112,"AC",'Répartition des financements'!$F$15:F112),IF(AND(B113="Investissements immatériels",COUNTIF($G$15:G112,"IM+")=0,COUNTIF($G$15:G112,"IM")&gt;0),'Dépenses prévisionnelles'!$J$7-SUMIF('Répartition des financements'!$G$15:G112,"IM",'Répartition des financements'!$F$15:F112),IF(AND('Répartition des financements'!B113="Acquisitions foncières",COUNTIF($G$15:G112,"AC+")&gt;0),0,IF(AND(B113="Investissements immatériels",COUNTIF($G$15:G112,"IM+")&gt;0),0,IF('Répartition des financements'!B113="Acquisitions foncières",'Dépenses prévisionnelles'!$J$5,IF(B113="Investissements immatériels",'Dépenses prévisionnelles'!$J$7,"0")))))))</f>
        <v>0</v>
      </c>
      <c r="I113" s="46">
        <f t="shared" si="3"/>
        <v>0</v>
      </c>
    </row>
    <row r="114" spans="1:9" x14ac:dyDescent="0.35">
      <c r="A114" s="47" t="str">
        <f>IF('Dépenses prévisionnelles'!A113="","",'Dépenses prévisionnelles'!A113)</f>
        <v/>
      </c>
      <c r="B114" s="47" t="str">
        <f>IF('Dépenses prévisionnelles'!B113="","",'Dépenses prévisionnelles'!B113)</f>
        <v/>
      </c>
      <c r="C114" s="46">
        <f>'Dépenses prévisionnelles'!D113</f>
        <v>0</v>
      </c>
      <c r="D114" s="37"/>
      <c r="E114" s="45" t="str">
        <f t="shared" si="2"/>
        <v>80%</v>
      </c>
      <c r="F114" s="45" t="str">
        <f>IF(B114="Acquisitions foncières",SUMIF($B$15:B114,"Acquisitions foncières",$C$15:C114),IF(B114="Investissements immatériels",SUMIF($B$15:B114,"Investissements immatériels",$C$15:C114),""))</f>
        <v/>
      </c>
      <c r="G114" s="45" t="str">
        <f>IF(AND(B114="Acquisitions foncières",F114&gt;'Dépenses prévisionnelles'!$J$5),"AC+",IF(AND(B114="Investissements immatériels",F114&gt;'Dépenses prévisionnelles'!$J$7),"IM+",IF(AND(B114="Acquisitions foncières",'Dépenses prévisionnelles'!$I$5="Ce montant dépasse le seuil de 10% du montant total des dépenses"),"AC",IF(AND(B114="Investissements immatériels",$I$7="Le montant des dépenses a été ajusté pours respecter le seuil de 20%"),"IM",""))))</f>
        <v/>
      </c>
      <c r="H114" s="46" t="str">
        <f>IF(OR(AND(B114="Acquisitions foncières",'Dépenses prévisionnelles'!$I$5="seuil respecté"),AND(B114="Investissements immatériels",'Dépenses prévisionnelles'!$I$7="seuil respecté"),B114="Investissements matériels",AND(B114="Acquisitions foncières",'Dépenses prévisionnelles'!$I$5="Ce montant dépasse le seuil de 10% du montant total des dépenses",F114&lt;'Dépenses prévisionnelles'!$J$5,B114="Acquisitions foncières",COUNTIF($G$15:G113,OR("AC+","AC"))=0),AND(B114="Investissements immatériels",'Dépenses prévisionnelles'!$I$7="Le montant des dépenses a été ajusté pour respecter le seuil de 20%",F114&lt;'Dépenses prévisionnelles'!$J$7,B114="Investissements immatériels",COUNTIF($G$15:G113,OR("IM+","IM"))=0)),'Répartition des financements'!C114,IF(AND(B114="Acquisitions foncières",COUNTIF($G$15:G113,"AC+")=0,COUNTIF($G$15:G113,"AC")&gt;0),'Dépenses prévisionnelles'!$J$5-SUMIF('Répartition des financements'!$G$15:G113,"AC",'Répartition des financements'!$F$15:F113),IF(AND(B114="Investissements immatériels",COUNTIF($G$15:G113,"IM+")=0,COUNTIF($G$15:G113,"IM")&gt;0),'Dépenses prévisionnelles'!$J$7-SUMIF('Répartition des financements'!$G$15:G113,"IM",'Répartition des financements'!$F$15:F113),IF(AND('Répartition des financements'!B114="Acquisitions foncières",COUNTIF($G$15:G113,"AC+")&gt;0),0,IF(AND(B114="Investissements immatériels",COUNTIF($G$15:G113,"IM+")&gt;0),0,IF('Répartition des financements'!B114="Acquisitions foncières",'Dépenses prévisionnelles'!$J$5,IF(B114="Investissements immatériels",'Dépenses prévisionnelles'!$J$7,"0")))))))</f>
        <v>0</v>
      </c>
      <c r="I114" s="46">
        <f t="shared" si="3"/>
        <v>0</v>
      </c>
    </row>
    <row r="115" spans="1:9" x14ac:dyDescent="0.35">
      <c r="A115" s="47" t="str">
        <f>IF('Dépenses prévisionnelles'!A114="","",'Dépenses prévisionnelles'!A114)</f>
        <v/>
      </c>
      <c r="B115" s="47" t="str">
        <f>IF('Dépenses prévisionnelles'!B114="","",'Dépenses prévisionnelles'!B114)</f>
        <v/>
      </c>
      <c r="C115" s="46">
        <f>'Dépenses prévisionnelles'!D114</f>
        <v>0</v>
      </c>
      <c r="D115" s="37"/>
      <c r="E115" s="45" t="str">
        <f t="shared" si="2"/>
        <v>80%</v>
      </c>
      <c r="F115" s="45" t="str">
        <f>IF(B115="Acquisitions foncières",SUMIF($B$15:B115,"Acquisitions foncières",$C$15:C115),IF(B115="Investissements immatériels",SUMIF($B$15:B115,"Investissements immatériels",$C$15:C115),""))</f>
        <v/>
      </c>
      <c r="G115" s="45" t="str">
        <f>IF(AND(B115="Acquisitions foncières",F115&gt;'Dépenses prévisionnelles'!$J$5),"AC+",IF(AND(B115="Investissements immatériels",F115&gt;'Dépenses prévisionnelles'!$J$7),"IM+",IF(AND(B115="Acquisitions foncières",'Dépenses prévisionnelles'!$I$5="Ce montant dépasse le seuil de 10% du montant total des dépenses"),"AC",IF(AND(B115="Investissements immatériels",$I$7="Le montant des dépenses a été ajusté pours respecter le seuil de 20%"),"IM",""))))</f>
        <v/>
      </c>
      <c r="H115" s="46" t="str">
        <f>IF(OR(AND(B115="Acquisitions foncières",'Dépenses prévisionnelles'!$I$5="seuil respecté"),AND(B115="Investissements immatériels",'Dépenses prévisionnelles'!$I$7="seuil respecté"),B115="Investissements matériels",AND(B115="Acquisitions foncières",'Dépenses prévisionnelles'!$I$5="Ce montant dépasse le seuil de 10% du montant total des dépenses",F115&lt;'Dépenses prévisionnelles'!$J$5,B115="Acquisitions foncières",COUNTIF($G$15:G114,OR("AC+","AC"))=0),AND(B115="Investissements immatériels",'Dépenses prévisionnelles'!$I$7="Le montant des dépenses a été ajusté pour respecter le seuil de 20%",F115&lt;'Dépenses prévisionnelles'!$J$7,B115="Investissements immatériels",COUNTIF($G$15:G114,OR("IM+","IM"))=0)),'Répartition des financements'!C115,IF(AND(B115="Acquisitions foncières",COUNTIF($G$15:G114,"AC+")=0,COUNTIF($G$15:G114,"AC")&gt;0),'Dépenses prévisionnelles'!$J$5-SUMIF('Répartition des financements'!$G$15:G114,"AC",'Répartition des financements'!$F$15:F114),IF(AND(B115="Investissements immatériels",COUNTIF($G$15:G114,"IM+")=0,COUNTIF($G$15:G114,"IM")&gt;0),'Dépenses prévisionnelles'!$J$7-SUMIF('Répartition des financements'!$G$15:G114,"IM",'Répartition des financements'!$F$15:F114),IF(AND('Répartition des financements'!B115="Acquisitions foncières",COUNTIF($G$15:G114,"AC+")&gt;0),0,IF(AND(B115="Investissements immatériels",COUNTIF($G$15:G114,"IM+")&gt;0),0,IF('Répartition des financements'!B115="Acquisitions foncières",'Dépenses prévisionnelles'!$J$5,IF(B115="Investissements immatériels",'Dépenses prévisionnelles'!$J$7,"0")))))))</f>
        <v>0</v>
      </c>
      <c r="I115" s="46">
        <f t="shared" si="3"/>
        <v>0</v>
      </c>
    </row>
    <row r="116" spans="1:9" x14ac:dyDescent="0.35">
      <c r="A116" s="47" t="str">
        <f>IF('Dépenses prévisionnelles'!A115="","",'Dépenses prévisionnelles'!A115)</f>
        <v/>
      </c>
      <c r="B116" s="47" t="str">
        <f>IF('Dépenses prévisionnelles'!B115="","",'Dépenses prévisionnelles'!B115)</f>
        <v/>
      </c>
      <c r="C116" s="46">
        <f>'Dépenses prévisionnelles'!D115</f>
        <v>0</v>
      </c>
      <c r="D116" s="37"/>
      <c r="E116" s="45" t="str">
        <f t="shared" si="2"/>
        <v>80%</v>
      </c>
      <c r="F116" s="45" t="str">
        <f>IF(B116="Acquisitions foncières",SUMIF($B$15:B116,"Acquisitions foncières",$C$15:C116),IF(B116="Investissements immatériels",SUMIF($B$15:B116,"Investissements immatériels",$C$15:C116),""))</f>
        <v/>
      </c>
      <c r="G116" s="45" t="str">
        <f>IF(AND(B116="Acquisitions foncières",F116&gt;'Dépenses prévisionnelles'!$J$5),"AC+",IF(AND(B116="Investissements immatériels",F116&gt;'Dépenses prévisionnelles'!$J$7),"IM+",IF(AND(B116="Acquisitions foncières",'Dépenses prévisionnelles'!$I$5="Ce montant dépasse le seuil de 10% du montant total des dépenses"),"AC",IF(AND(B116="Investissements immatériels",$I$7="Le montant des dépenses a été ajusté pours respecter le seuil de 20%"),"IM",""))))</f>
        <v/>
      </c>
      <c r="H116" s="46" t="str">
        <f>IF(OR(AND(B116="Acquisitions foncières",'Dépenses prévisionnelles'!$I$5="seuil respecté"),AND(B116="Investissements immatériels",'Dépenses prévisionnelles'!$I$7="seuil respecté"),B116="Investissements matériels",AND(B116="Acquisitions foncières",'Dépenses prévisionnelles'!$I$5="Ce montant dépasse le seuil de 10% du montant total des dépenses",F116&lt;'Dépenses prévisionnelles'!$J$5,B116="Acquisitions foncières",COUNTIF($G$15:G115,OR("AC+","AC"))=0),AND(B116="Investissements immatériels",'Dépenses prévisionnelles'!$I$7="Le montant des dépenses a été ajusté pour respecter le seuil de 20%",F116&lt;'Dépenses prévisionnelles'!$J$7,B116="Investissements immatériels",COUNTIF($G$15:G115,OR("IM+","IM"))=0)),'Répartition des financements'!C116,IF(AND(B116="Acquisitions foncières",COUNTIF($G$15:G115,"AC+")=0,COUNTIF($G$15:G115,"AC")&gt;0),'Dépenses prévisionnelles'!$J$5-SUMIF('Répartition des financements'!$G$15:G115,"AC",'Répartition des financements'!$F$15:F115),IF(AND(B116="Investissements immatériels",COUNTIF($G$15:G115,"IM+")=0,COUNTIF($G$15:G115,"IM")&gt;0),'Dépenses prévisionnelles'!$J$7-SUMIF('Répartition des financements'!$G$15:G115,"IM",'Répartition des financements'!$F$15:F115),IF(AND('Répartition des financements'!B116="Acquisitions foncières",COUNTIF($G$15:G115,"AC+")&gt;0),0,IF(AND(B116="Investissements immatériels",COUNTIF($G$15:G115,"IM+")&gt;0),0,IF('Répartition des financements'!B116="Acquisitions foncières",'Dépenses prévisionnelles'!$J$5,IF(B116="Investissements immatériels",'Dépenses prévisionnelles'!$J$7,"0")))))))</f>
        <v>0</v>
      </c>
      <c r="I116" s="46">
        <f t="shared" si="3"/>
        <v>0</v>
      </c>
    </row>
    <row r="117" spans="1:9" x14ac:dyDescent="0.35">
      <c r="A117" s="47" t="str">
        <f>IF('Dépenses prévisionnelles'!A116="","",'Dépenses prévisionnelles'!A116)</f>
        <v/>
      </c>
      <c r="B117" s="47" t="str">
        <f>IF('Dépenses prévisionnelles'!B116="","",'Dépenses prévisionnelles'!B116)</f>
        <v/>
      </c>
      <c r="C117" s="46">
        <f>'Dépenses prévisionnelles'!D116</f>
        <v>0</v>
      </c>
      <c r="D117" s="37"/>
      <c r="E117" s="45" t="str">
        <f t="shared" si="2"/>
        <v>80%</v>
      </c>
      <c r="F117" s="45" t="str">
        <f>IF(B117="Acquisitions foncières",SUMIF($B$15:B117,"Acquisitions foncières",$C$15:C117),IF(B117="Investissements immatériels",SUMIF($B$15:B117,"Investissements immatériels",$C$15:C117),""))</f>
        <v/>
      </c>
      <c r="G117" s="45" t="str">
        <f>IF(AND(B117="Acquisitions foncières",F117&gt;'Dépenses prévisionnelles'!$J$5),"AC+",IF(AND(B117="Investissements immatériels",F117&gt;'Dépenses prévisionnelles'!$J$7),"IM+",IF(AND(B117="Acquisitions foncières",'Dépenses prévisionnelles'!$I$5="Ce montant dépasse le seuil de 10% du montant total des dépenses"),"AC",IF(AND(B117="Investissements immatériels",$I$7="Le montant des dépenses a été ajusté pours respecter le seuil de 20%"),"IM",""))))</f>
        <v/>
      </c>
      <c r="H117" s="46" t="str">
        <f>IF(OR(AND(B117="Acquisitions foncières",'Dépenses prévisionnelles'!$I$5="seuil respecté"),AND(B117="Investissements immatériels",'Dépenses prévisionnelles'!$I$7="seuil respecté"),B117="Investissements matériels",AND(B117="Acquisitions foncières",'Dépenses prévisionnelles'!$I$5="Ce montant dépasse le seuil de 10% du montant total des dépenses",F117&lt;'Dépenses prévisionnelles'!$J$5,B117="Acquisitions foncières",COUNTIF($G$15:G116,OR("AC+","AC"))=0),AND(B117="Investissements immatériels",'Dépenses prévisionnelles'!$I$7="Le montant des dépenses a été ajusté pour respecter le seuil de 20%",F117&lt;'Dépenses prévisionnelles'!$J$7,B117="Investissements immatériels",COUNTIF($G$15:G116,OR("IM+","IM"))=0)),'Répartition des financements'!C117,IF(AND(B117="Acquisitions foncières",COUNTIF($G$15:G116,"AC+")=0,COUNTIF($G$15:G116,"AC")&gt;0),'Dépenses prévisionnelles'!$J$5-SUMIF('Répartition des financements'!$G$15:G116,"AC",'Répartition des financements'!$F$15:F116),IF(AND(B117="Investissements immatériels",COUNTIF($G$15:G116,"IM+")=0,COUNTIF($G$15:G116,"IM")&gt;0),'Dépenses prévisionnelles'!$J$7-SUMIF('Répartition des financements'!$G$15:G116,"IM",'Répartition des financements'!$F$15:F116),IF(AND('Répartition des financements'!B117="Acquisitions foncières",COUNTIF($G$15:G116,"AC+")&gt;0),0,IF(AND(B117="Investissements immatériels",COUNTIF($G$15:G116,"IM+")&gt;0),0,IF('Répartition des financements'!B117="Acquisitions foncières",'Dépenses prévisionnelles'!$J$5,IF(B117="Investissements immatériels",'Dépenses prévisionnelles'!$J$7,"0")))))))</f>
        <v>0</v>
      </c>
      <c r="I117" s="46">
        <f t="shared" si="3"/>
        <v>0</v>
      </c>
    </row>
    <row r="118" spans="1:9" x14ac:dyDescent="0.35">
      <c r="A118" s="47" t="str">
        <f>IF('Dépenses prévisionnelles'!A117="","",'Dépenses prévisionnelles'!A117)</f>
        <v/>
      </c>
      <c r="B118" s="47" t="str">
        <f>IF('Dépenses prévisionnelles'!B117="","",'Dépenses prévisionnelles'!B117)</f>
        <v/>
      </c>
      <c r="C118" s="46">
        <f>'Dépenses prévisionnelles'!D117</f>
        <v>0</v>
      </c>
      <c r="D118" s="37"/>
      <c r="E118" s="45" t="str">
        <f t="shared" si="2"/>
        <v>80%</v>
      </c>
      <c r="F118" s="45" t="str">
        <f>IF(B118="Acquisitions foncières",SUMIF($B$15:B118,"Acquisitions foncières",$C$15:C118),IF(B118="Investissements immatériels",SUMIF($B$15:B118,"Investissements immatériels",$C$15:C118),""))</f>
        <v/>
      </c>
      <c r="G118" s="45" t="str">
        <f>IF(AND(B118="Acquisitions foncières",F118&gt;'Dépenses prévisionnelles'!$J$5),"AC+",IF(AND(B118="Investissements immatériels",F118&gt;'Dépenses prévisionnelles'!$J$7),"IM+",IF(AND(B118="Acquisitions foncières",'Dépenses prévisionnelles'!$I$5="Ce montant dépasse le seuil de 10% du montant total des dépenses"),"AC",IF(AND(B118="Investissements immatériels",$I$7="Le montant des dépenses a été ajusté pours respecter le seuil de 20%"),"IM",""))))</f>
        <v/>
      </c>
      <c r="H118" s="46" t="str">
        <f>IF(OR(AND(B118="Acquisitions foncières",'Dépenses prévisionnelles'!$I$5="seuil respecté"),AND(B118="Investissements immatériels",'Dépenses prévisionnelles'!$I$7="seuil respecté"),B118="Investissements matériels",AND(B118="Acquisitions foncières",'Dépenses prévisionnelles'!$I$5="Ce montant dépasse le seuil de 10% du montant total des dépenses",F118&lt;'Dépenses prévisionnelles'!$J$5,B118="Acquisitions foncières",COUNTIF($G$15:G117,OR("AC+","AC"))=0),AND(B118="Investissements immatériels",'Dépenses prévisionnelles'!$I$7="Le montant des dépenses a été ajusté pour respecter le seuil de 20%",F118&lt;'Dépenses prévisionnelles'!$J$7,B118="Investissements immatériels",COUNTIF($G$15:G117,OR("IM+","IM"))=0)),'Répartition des financements'!C118,IF(AND(B118="Acquisitions foncières",COUNTIF($G$15:G117,"AC+")=0,COUNTIF($G$15:G117,"AC")&gt;0),'Dépenses prévisionnelles'!$J$5-SUMIF('Répartition des financements'!$G$15:G117,"AC",'Répartition des financements'!$F$15:F117),IF(AND(B118="Investissements immatériels",COUNTIF($G$15:G117,"IM+")=0,COUNTIF($G$15:G117,"IM")&gt;0),'Dépenses prévisionnelles'!$J$7-SUMIF('Répartition des financements'!$G$15:G117,"IM",'Répartition des financements'!$F$15:F117),IF(AND('Répartition des financements'!B118="Acquisitions foncières",COUNTIF($G$15:G117,"AC+")&gt;0),0,IF(AND(B118="Investissements immatériels",COUNTIF($G$15:G117,"IM+")&gt;0),0,IF('Répartition des financements'!B118="Acquisitions foncières",'Dépenses prévisionnelles'!$J$5,IF(B118="Investissements immatériels",'Dépenses prévisionnelles'!$J$7,"0")))))))</f>
        <v>0</v>
      </c>
      <c r="I118" s="46">
        <f t="shared" si="3"/>
        <v>0</v>
      </c>
    </row>
    <row r="119" spans="1:9" x14ac:dyDescent="0.35">
      <c r="A119" s="47" t="str">
        <f>IF('Dépenses prévisionnelles'!A118="","",'Dépenses prévisionnelles'!A118)</f>
        <v/>
      </c>
      <c r="B119" s="47" t="str">
        <f>IF('Dépenses prévisionnelles'!B118="","",'Dépenses prévisionnelles'!B118)</f>
        <v/>
      </c>
      <c r="C119" s="46">
        <f>'Dépenses prévisionnelles'!D118</f>
        <v>0</v>
      </c>
      <c r="D119" s="37"/>
      <c r="E119" s="45" t="str">
        <f t="shared" si="2"/>
        <v>80%</v>
      </c>
      <c r="F119" s="45" t="str">
        <f>IF(B119="Acquisitions foncières",SUMIF($B$15:B119,"Acquisitions foncières",$C$15:C119),IF(B119="Investissements immatériels",SUMIF($B$15:B119,"Investissements immatériels",$C$15:C119),""))</f>
        <v/>
      </c>
      <c r="G119" s="45" t="str">
        <f>IF(AND(B119="Acquisitions foncières",F119&gt;'Dépenses prévisionnelles'!$J$5),"AC+",IF(AND(B119="Investissements immatériels",F119&gt;'Dépenses prévisionnelles'!$J$7),"IM+",IF(AND(B119="Acquisitions foncières",'Dépenses prévisionnelles'!$I$5="Ce montant dépasse le seuil de 10% du montant total des dépenses"),"AC",IF(AND(B119="Investissements immatériels",$I$7="Le montant des dépenses a été ajusté pours respecter le seuil de 20%"),"IM",""))))</f>
        <v/>
      </c>
      <c r="H119" s="46" t="str">
        <f>IF(OR(AND(B119="Acquisitions foncières",'Dépenses prévisionnelles'!$I$5="seuil respecté"),AND(B119="Investissements immatériels",'Dépenses prévisionnelles'!$I$7="seuil respecté"),B119="Investissements matériels",AND(B119="Acquisitions foncières",'Dépenses prévisionnelles'!$I$5="Ce montant dépasse le seuil de 10% du montant total des dépenses",F119&lt;'Dépenses prévisionnelles'!$J$5,B119="Acquisitions foncières",COUNTIF($G$15:G118,OR("AC+","AC"))=0),AND(B119="Investissements immatériels",'Dépenses prévisionnelles'!$I$7="Le montant des dépenses a été ajusté pour respecter le seuil de 20%",F119&lt;'Dépenses prévisionnelles'!$J$7,B119="Investissements immatériels",COUNTIF($G$15:G118,OR("IM+","IM"))=0)),'Répartition des financements'!C119,IF(AND(B119="Acquisitions foncières",COUNTIF($G$15:G118,"AC+")=0,COUNTIF($G$15:G118,"AC")&gt;0),'Dépenses prévisionnelles'!$J$5-SUMIF('Répartition des financements'!$G$15:G118,"AC",'Répartition des financements'!$F$15:F118),IF(AND(B119="Investissements immatériels",COUNTIF($G$15:G118,"IM+")=0,COUNTIF($G$15:G118,"IM")&gt;0),'Dépenses prévisionnelles'!$J$7-SUMIF('Répartition des financements'!$G$15:G118,"IM",'Répartition des financements'!$F$15:F118),IF(AND('Répartition des financements'!B119="Acquisitions foncières",COUNTIF($G$15:G118,"AC+")&gt;0),0,IF(AND(B119="Investissements immatériels",COUNTIF($G$15:G118,"IM+")&gt;0),0,IF('Répartition des financements'!B119="Acquisitions foncières",'Dépenses prévisionnelles'!$J$5,IF(B119="Investissements immatériels",'Dépenses prévisionnelles'!$J$7,"0")))))))</f>
        <v>0</v>
      </c>
      <c r="I119" s="46">
        <f t="shared" si="3"/>
        <v>0</v>
      </c>
    </row>
    <row r="120" spans="1:9" x14ac:dyDescent="0.35">
      <c r="A120" s="47" t="str">
        <f>IF('Dépenses prévisionnelles'!A119="","",'Dépenses prévisionnelles'!A119)</f>
        <v/>
      </c>
      <c r="B120" s="47" t="str">
        <f>IF('Dépenses prévisionnelles'!B119="","",'Dépenses prévisionnelles'!B119)</f>
        <v/>
      </c>
      <c r="C120" s="46">
        <f>'Dépenses prévisionnelles'!D119</f>
        <v>0</v>
      </c>
      <c r="D120" s="37"/>
      <c r="E120" s="45" t="str">
        <f t="shared" si="2"/>
        <v>80%</v>
      </c>
      <c r="F120" s="45" t="str">
        <f>IF(B120="Acquisitions foncières",SUMIF($B$15:B120,"Acquisitions foncières",$C$15:C120),IF(B120="Investissements immatériels",SUMIF($B$15:B120,"Investissements immatériels",$C$15:C120),""))</f>
        <v/>
      </c>
      <c r="G120" s="45" t="str">
        <f>IF(AND(B120="Acquisitions foncières",F120&gt;'Dépenses prévisionnelles'!$J$5),"AC+",IF(AND(B120="Investissements immatériels",F120&gt;'Dépenses prévisionnelles'!$J$7),"IM+",IF(AND(B120="Acquisitions foncières",'Dépenses prévisionnelles'!$I$5="Ce montant dépasse le seuil de 10% du montant total des dépenses"),"AC",IF(AND(B120="Investissements immatériels",$I$7="Le montant des dépenses a été ajusté pours respecter le seuil de 20%"),"IM",""))))</f>
        <v/>
      </c>
      <c r="H120" s="46" t="str">
        <f>IF(OR(AND(B120="Acquisitions foncières",'Dépenses prévisionnelles'!$I$5="seuil respecté"),AND(B120="Investissements immatériels",'Dépenses prévisionnelles'!$I$7="seuil respecté"),B120="Investissements matériels",AND(B120="Acquisitions foncières",'Dépenses prévisionnelles'!$I$5="Ce montant dépasse le seuil de 10% du montant total des dépenses",F120&lt;'Dépenses prévisionnelles'!$J$5,B120="Acquisitions foncières",COUNTIF($G$15:G119,OR("AC+","AC"))=0),AND(B120="Investissements immatériels",'Dépenses prévisionnelles'!$I$7="Le montant des dépenses a été ajusté pour respecter le seuil de 20%",F120&lt;'Dépenses prévisionnelles'!$J$7,B120="Investissements immatériels",COUNTIF($G$15:G119,OR("IM+","IM"))=0)),'Répartition des financements'!C120,IF(AND(B120="Acquisitions foncières",COUNTIF($G$15:G119,"AC+")=0,COUNTIF($G$15:G119,"AC")&gt;0),'Dépenses prévisionnelles'!$J$5-SUMIF('Répartition des financements'!$G$15:G119,"AC",'Répartition des financements'!$F$15:F119),IF(AND(B120="Investissements immatériels",COUNTIF($G$15:G119,"IM+")=0,COUNTIF($G$15:G119,"IM")&gt;0),'Dépenses prévisionnelles'!$J$7-SUMIF('Répartition des financements'!$G$15:G119,"IM",'Répartition des financements'!$F$15:F119),IF(AND('Répartition des financements'!B120="Acquisitions foncières",COUNTIF($G$15:G119,"AC+")&gt;0),0,IF(AND(B120="Investissements immatériels",COUNTIF($G$15:G119,"IM+")&gt;0),0,IF('Répartition des financements'!B120="Acquisitions foncières",'Dépenses prévisionnelles'!$J$5,IF(B120="Investissements immatériels",'Dépenses prévisionnelles'!$J$7,"0")))))))</f>
        <v>0</v>
      </c>
      <c r="I120" s="46">
        <f t="shared" si="3"/>
        <v>0</v>
      </c>
    </row>
    <row r="121" spans="1:9" x14ac:dyDescent="0.35">
      <c r="A121" s="47" t="str">
        <f>IF('Dépenses prévisionnelles'!A120="","",'Dépenses prévisionnelles'!A120)</f>
        <v/>
      </c>
      <c r="B121" s="47" t="str">
        <f>IF('Dépenses prévisionnelles'!B120="","",'Dépenses prévisionnelles'!B120)</f>
        <v/>
      </c>
      <c r="C121" s="46">
        <f>'Dépenses prévisionnelles'!D120</f>
        <v>0</v>
      </c>
      <c r="D121" s="37"/>
      <c r="E121" s="45" t="str">
        <f t="shared" si="2"/>
        <v>80%</v>
      </c>
      <c r="F121" s="45" t="str">
        <f>IF(B121="Acquisitions foncières",SUMIF($B$15:B121,"Acquisitions foncières",$C$15:C121),IF(B121="Investissements immatériels",SUMIF($B$15:B121,"Investissements immatériels",$C$15:C121),""))</f>
        <v/>
      </c>
      <c r="G121" s="45" t="str">
        <f>IF(AND(B121="Acquisitions foncières",F121&gt;'Dépenses prévisionnelles'!$J$5),"AC+",IF(AND(B121="Investissements immatériels",F121&gt;'Dépenses prévisionnelles'!$J$7),"IM+",IF(AND(B121="Acquisitions foncières",'Dépenses prévisionnelles'!$I$5="Ce montant dépasse le seuil de 10% du montant total des dépenses"),"AC",IF(AND(B121="Investissements immatériels",$I$7="Le montant des dépenses a été ajusté pours respecter le seuil de 20%"),"IM",""))))</f>
        <v/>
      </c>
      <c r="H121" s="46" t="str">
        <f>IF(OR(AND(B121="Acquisitions foncières",'Dépenses prévisionnelles'!$I$5="seuil respecté"),AND(B121="Investissements immatériels",'Dépenses prévisionnelles'!$I$7="seuil respecté"),B121="Investissements matériels",AND(B121="Acquisitions foncières",'Dépenses prévisionnelles'!$I$5="Ce montant dépasse le seuil de 10% du montant total des dépenses",F121&lt;'Dépenses prévisionnelles'!$J$5,B121="Acquisitions foncières",COUNTIF($G$15:G120,OR("AC+","AC"))=0),AND(B121="Investissements immatériels",'Dépenses prévisionnelles'!$I$7="Le montant des dépenses a été ajusté pour respecter le seuil de 20%",F121&lt;'Dépenses prévisionnelles'!$J$7,B121="Investissements immatériels",COUNTIF($G$15:G120,OR("IM+","IM"))=0)),'Répartition des financements'!C121,IF(AND(B121="Acquisitions foncières",COUNTIF($G$15:G120,"AC+")=0,COUNTIF($G$15:G120,"AC")&gt;0),'Dépenses prévisionnelles'!$J$5-SUMIF('Répartition des financements'!$G$15:G120,"AC",'Répartition des financements'!$F$15:F120),IF(AND(B121="Investissements immatériels",COUNTIF($G$15:G120,"IM+")=0,COUNTIF($G$15:G120,"IM")&gt;0),'Dépenses prévisionnelles'!$J$7-SUMIF('Répartition des financements'!$G$15:G120,"IM",'Répartition des financements'!$F$15:F120),IF(AND('Répartition des financements'!B121="Acquisitions foncières",COUNTIF($G$15:G120,"AC+")&gt;0),0,IF(AND(B121="Investissements immatériels",COUNTIF($G$15:G120,"IM+")&gt;0),0,IF('Répartition des financements'!B121="Acquisitions foncières",'Dépenses prévisionnelles'!$J$5,IF(B121="Investissements immatériels",'Dépenses prévisionnelles'!$J$7,"0")))))))</f>
        <v>0</v>
      </c>
      <c r="I121" s="46">
        <f t="shared" si="3"/>
        <v>0</v>
      </c>
    </row>
    <row r="122" spans="1:9" x14ac:dyDescent="0.35">
      <c r="A122" s="47" t="str">
        <f>IF('Dépenses prévisionnelles'!A121="","",'Dépenses prévisionnelles'!A121)</f>
        <v/>
      </c>
      <c r="B122" s="47" t="str">
        <f>IF('Dépenses prévisionnelles'!B121="","",'Dépenses prévisionnelles'!B121)</f>
        <v/>
      </c>
      <c r="C122" s="46">
        <f>'Dépenses prévisionnelles'!D121</f>
        <v>0</v>
      </c>
      <c r="D122" s="37"/>
      <c r="E122" s="45" t="str">
        <f t="shared" si="2"/>
        <v>80%</v>
      </c>
      <c r="F122" s="45" t="str">
        <f>IF(B122="Acquisitions foncières",SUMIF($B$15:B122,"Acquisitions foncières",$C$15:C122),IF(B122="Investissements immatériels",SUMIF($B$15:B122,"Investissements immatériels",$C$15:C122),""))</f>
        <v/>
      </c>
      <c r="G122" s="45" t="str">
        <f>IF(AND(B122="Acquisitions foncières",F122&gt;'Dépenses prévisionnelles'!$J$5),"AC+",IF(AND(B122="Investissements immatériels",F122&gt;'Dépenses prévisionnelles'!$J$7),"IM+",IF(AND(B122="Acquisitions foncières",'Dépenses prévisionnelles'!$I$5="Ce montant dépasse le seuil de 10% du montant total des dépenses"),"AC",IF(AND(B122="Investissements immatériels",$I$7="Le montant des dépenses a été ajusté pours respecter le seuil de 20%"),"IM",""))))</f>
        <v/>
      </c>
      <c r="H122" s="46" t="str">
        <f>IF(OR(AND(B122="Acquisitions foncières",'Dépenses prévisionnelles'!$I$5="seuil respecté"),AND(B122="Investissements immatériels",'Dépenses prévisionnelles'!$I$7="seuil respecté"),B122="Investissements matériels",AND(B122="Acquisitions foncières",'Dépenses prévisionnelles'!$I$5="Ce montant dépasse le seuil de 10% du montant total des dépenses",F122&lt;'Dépenses prévisionnelles'!$J$5,B122="Acquisitions foncières",COUNTIF($G$15:G121,OR("AC+","AC"))=0),AND(B122="Investissements immatériels",'Dépenses prévisionnelles'!$I$7="Le montant des dépenses a été ajusté pour respecter le seuil de 20%",F122&lt;'Dépenses prévisionnelles'!$J$7,B122="Investissements immatériels",COUNTIF($G$15:G121,OR("IM+","IM"))=0)),'Répartition des financements'!C122,IF(AND(B122="Acquisitions foncières",COUNTIF($G$15:G121,"AC+")=0,COUNTIF($G$15:G121,"AC")&gt;0),'Dépenses prévisionnelles'!$J$5-SUMIF('Répartition des financements'!$G$15:G121,"AC",'Répartition des financements'!$F$15:F121),IF(AND(B122="Investissements immatériels",COUNTIF($G$15:G121,"IM+")=0,COUNTIF($G$15:G121,"IM")&gt;0),'Dépenses prévisionnelles'!$J$7-SUMIF('Répartition des financements'!$G$15:G121,"IM",'Répartition des financements'!$F$15:F121),IF(AND('Répartition des financements'!B122="Acquisitions foncières",COUNTIF($G$15:G121,"AC+")&gt;0),0,IF(AND(B122="Investissements immatériels",COUNTIF($G$15:G121,"IM+")&gt;0),0,IF('Répartition des financements'!B122="Acquisitions foncières",'Dépenses prévisionnelles'!$J$5,IF(B122="Investissements immatériels",'Dépenses prévisionnelles'!$J$7,"0")))))))</f>
        <v>0</v>
      </c>
      <c r="I122" s="46">
        <f t="shared" si="3"/>
        <v>0</v>
      </c>
    </row>
    <row r="123" spans="1:9" x14ac:dyDescent="0.35">
      <c r="A123" s="47" t="str">
        <f>IF('Dépenses prévisionnelles'!A122="","",'Dépenses prévisionnelles'!A122)</f>
        <v/>
      </c>
      <c r="B123" s="47" t="str">
        <f>IF('Dépenses prévisionnelles'!B122="","",'Dépenses prévisionnelles'!B122)</f>
        <v/>
      </c>
      <c r="C123" s="46">
        <f>'Dépenses prévisionnelles'!D122</f>
        <v>0</v>
      </c>
      <c r="D123" s="37"/>
      <c r="E123" s="45" t="str">
        <f t="shared" si="2"/>
        <v>80%</v>
      </c>
      <c r="F123" s="45" t="str">
        <f>IF(B123="Acquisitions foncières",SUMIF($B$15:B123,"Acquisitions foncières",$C$15:C123),IF(B123="Investissements immatériels",SUMIF($B$15:B123,"Investissements immatériels",$C$15:C123),""))</f>
        <v/>
      </c>
      <c r="G123" s="45" t="str">
        <f>IF(AND(B123="Acquisitions foncières",F123&gt;'Dépenses prévisionnelles'!$J$5),"AC+",IF(AND(B123="Investissements immatériels",F123&gt;'Dépenses prévisionnelles'!$J$7),"IM+",IF(AND(B123="Acquisitions foncières",'Dépenses prévisionnelles'!$I$5="Ce montant dépasse le seuil de 10% du montant total des dépenses"),"AC",IF(AND(B123="Investissements immatériels",$I$7="Le montant des dépenses a été ajusté pours respecter le seuil de 20%"),"IM",""))))</f>
        <v/>
      </c>
      <c r="H123" s="46" t="str">
        <f>IF(OR(AND(B123="Acquisitions foncières",'Dépenses prévisionnelles'!$I$5="seuil respecté"),AND(B123="Investissements immatériels",'Dépenses prévisionnelles'!$I$7="seuil respecté"),B123="Investissements matériels",AND(B123="Acquisitions foncières",'Dépenses prévisionnelles'!$I$5="Ce montant dépasse le seuil de 10% du montant total des dépenses",F123&lt;'Dépenses prévisionnelles'!$J$5,B123="Acquisitions foncières",COUNTIF($G$15:G122,OR("AC+","AC"))=0),AND(B123="Investissements immatériels",'Dépenses prévisionnelles'!$I$7="Le montant des dépenses a été ajusté pour respecter le seuil de 20%",F123&lt;'Dépenses prévisionnelles'!$J$7,B123="Investissements immatériels",COUNTIF($G$15:G122,OR("IM+","IM"))=0)),'Répartition des financements'!C123,IF(AND(B123="Acquisitions foncières",COUNTIF($G$15:G122,"AC+")=0,COUNTIF($G$15:G122,"AC")&gt;0),'Dépenses prévisionnelles'!$J$5-SUMIF('Répartition des financements'!$G$15:G122,"AC",'Répartition des financements'!$F$15:F122),IF(AND(B123="Investissements immatériels",COUNTIF($G$15:G122,"IM+")=0,COUNTIF($G$15:G122,"IM")&gt;0),'Dépenses prévisionnelles'!$J$7-SUMIF('Répartition des financements'!$G$15:G122,"IM",'Répartition des financements'!$F$15:F122),IF(AND('Répartition des financements'!B123="Acquisitions foncières",COUNTIF($G$15:G122,"AC+")&gt;0),0,IF(AND(B123="Investissements immatériels",COUNTIF($G$15:G122,"IM+")&gt;0),0,IF('Répartition des financements'!B123="Acquisitions foncières",'Dépenses prévisionnelles'!$J$5,IF(B123="Investissements immatériels",'Dépenses prévisionnelles'!$J$7,"0")))))))</f>
        <v>0</v>
      </c>
      <c r="I123" s="46">
        <f t="shared" si="3"/>
        <v>0</v>
      </c>
    </row>
    <row r="124" spans="1:9" x14ac:dyDescent="0.35">
      <c r="A124" s="47" t="str">
        <f>IF('Dépenses prévisionnelles'!A123="","",'Dépenses prévisionnelles'!A123)</f>
        <v/>
      </c>
      <c r="B124" s="47" t="str">
        <f>IF('Dépenses prévisionnelles'!B123="","",'Dépenses prévisionnelles'!B123)</f>
        <v/>
      </c>
      <c r="C124" s="46">
        <f>'Dépenses prévisionnelles'!D123</f>
        <v>0</v>
      </c>
      <c r="D124" s="37"/>
      <c r="E124" s="45" t="str">
        <f t="shared" si="2"/>
        <v>80%</v>
      </c>
      <c r="F124" s="45" t="str">
        <f>IF(B124="Acquisitions foncières",SUMIF($B$15:B124,"Acquisitions foncières",$C$15:C124),IF(B124="Investissements immatériels",SUMIF($B$15:B124,"Investissements immatériels",$C$15:C124),""))</f>
        <v/>
      </c>
      <c r="G124" s="45" t="str">
        <f>IF(AND(B124="Acquisitions foncières",F124&gt;'Dépenses prévisionnelles'!$J$5),"AC+",IF(AND(B124="Investissements immatériels",F124&gt;'Dépenses prévisionnelles'!$J$7),"IM+",IF(AND(B124="Acquisitions foncières",'Dépenses prévisionnelles'!$I$5="Ce montant dépasse le seuil de 10% du montant total des dépenses"),"AC",IF(AND(B124="Investissements immatériels",$I$7="Le montant des dépenses a été ajusté pours respecter le seuil de 20%"),"IM",""))))</f>
        <v/>
      </c>
      <c r="H124" s="46" t="str">
        <f>IF(OR(AND(B124="Acquisitions foncières",'Dépenses prévisionnelles'!$I$5="seuil respecté"),AND(B124="Investissements immatériels",'Dépenses prévisionnelles'!$I$7="seuil respecté"),B124="Investissements matériels",AND(B124="Acquisitions foncières",'Dépenses prévisionnelles'!$I$5="Ce montant dépasse le seuil de 10% du montant total des dépenses",F124&lt;'Dépenses prévisionnelles'!$J$5,B124="Acquisitions foncières",COUNTIF($G$15:G123,OR("AC+","AC"))=0),AND(B124="Investissements immatériels",'Dépenses prévisionnelles'!$I$7="Le montant des dépenses a été ajusté pour respecter le seuil de 20%",F124&lt;'Dépenses prévisionnelles'!$J$7,B124="Investissements immatériels",COUNTIF($G$15:G123,OR("IM+","IM"))=0)),'Répartition des financements'!C124,IF(AND(B124="Acquisitions foncières",COUNTIF($G$15:G123,"AC+")=0,COUNTIF($G$15:G123,"AC")&gt;0),'Dépenses prévisionnelles'!$J$5-SUMIF('Répartition des financements'!$G$15:G123,"AC",'Répartition des financements'!$F$15:F123),IF(AND(B124="Investissements immatériels",COUNTIF($G$15:G123,"IM+")=0,COUNTIF($G$15:G123,"IM")&gt;0),'Dépenses prévisionnelles'!$J$7-SUMIF('Répartition des financements'!$G$15:G123,"IM",'Répartition des financements'!$F$15:F123),IF(AND('Répartition des financements'!B124="Acquisitions foncières",COUNTIF($G$15:G123,"AC+")&gt;0),0,IF(AND(B124="Investissements immatériels",COUNTIF($G$15:G123,"IM+")&gt;0),0,IF('Répartition des financements'!B124="Acquisitions foncières",'Dépenses prévisionnelles'!$J$5,IF(B124="Investissements immatériels",'Dépenses prévisionnelles'!$J$7,"0")))))))</f>
        <v>0</v>
      </c>
      <c r="I124" s="46">
        <f t="shared" si="3"/>
        <v>0</v>
      </c>
    </row>
    <row r="125" spans="1:9" x14ac:dyDescent="0.35">
      <c r="A125" s="47" t="str">
        <f>IF('Dépenses prévisionnelles'!A124="","",'Dépenses prévisionnelles'!A124)</f>
        <v/>
      </c>
      <c r="B125" s="47" t="str">
        <f>IF('Dépenses prévisionnelles'!B124="","",'Dépenses prévisionnelles'!B124)</f>
        <v/>
      </c>
      <c r="C125" s="46">
        <f>'Dépenses prévisionnelles'!D124</f>
        <v>0</v>
      </c>
      <c r="D125" s="37"/>
      <c r="E125" s="45" t="str">
        <f t="shared" si="2"/>
        <v>80%</v>
      </c>
      <c r="F125" s="45" t="str">
        <f>IF(B125="Acquisitions foncières",SUMIF($B$15:B125,"Acquisitions foncières",$C$15:C125),IF(B125="Investissements immatériels",SUMIF($B$15:B125,"Investissements immatériels",$C$15:C125),""))</f>
        <v/>
      </c>
      <c r="G125" s="45" t="str">
        <f>IF(AND(B125="Acquisitions foncières",F125&gt;'Dépenses prévisionnelles'!$J$5),"AC+",IF(AND(B125="Investissements immatériels",F125&gt;'Dépenses prévisionnelles'!$J$7),"IM+",IF(AND(B125="Acquisitions foncières",'Dépenses prévisionnelles'!$I$5="Ce montant dépasse le seuil de 10% du montant total des dépenses"),"AC",IF(AND(B125="Investissements immatériels",$I$7="Le montant des dépenses a été ajusté pours respecter le seuil de 20%"),"IM",""))))</f>
        <v/>
      </c>
      <c r="H125" s="46" t="str">
        <f>IF(OR(AND(B125="Acquisitions foncières",'Dépenses prévisionnelles'!$I$5="seuil respecté"),AND(B125="Investissements immatériels",'Dépenses prévisionnelles'!$I$7="seuil respecté"),B125="Investissements matériels",AND(B125="Acquisitions foncières",'Dépenses prévisionnelles'!$I$5="Ce montant dépasse le seuil de 10% du montant total des dépenses",F125&lt;'Dépenses prévisionnelles'!$J$5,B125="Acquisitions foncières",COUNTIF($G$15:G124,OR("AC+","AC"))=0),AND(B125="Investissements immatériels",'Dépenses prévisionnelles'!$I$7="Le montant des dépenses a été ajusté pour respecter le seuil de 20%",F125&lt;'Dépenses prévisionnelles'!$J$7,B125="Investissements immatériels",COUNTIF($G$15:G124,OR("IM+","IM"))=0)),'Répartition des financements'!C125,IF(AND(B125="Acquisitions foncières",COUNTIF($G$15:G124,"AC+")=0,COUNTIF($G$15:G124,"AC")&gt;0),'Dépenses prévisionnelles'!$J$5-SUMIF('Répartition des financements'!$G$15:G124,"AC",'Répartition des financements'!$F$15:F124),IF(AND(B125="Investissements immatériels",COUNTIF($G$15:G124,"IM+")=0,COUNTIF($G$15:G124,"IM")&gt;0),'Dépenses prévisionnelles'!$J$7-SUMIF('Répartition des financements'!$G$15:G124,"IM",'Répartition des financements'!$F$15:F124),IF(AND('Répartition des financements'!B125="Acquisitions foncières",COUNTIF($G$15:G124,"AC+")&gt;0),0,IF(AND(B125="Investissements immatériels",COUNTIF($G$15:G124,"IM+")&gt;0),0,IF('Répartition des financements'!B125="Acquisitions foncières",'Dépenses prévisionnelles'!$J$5,IF(B125="Investissements immatériels",'Dépenses prévisionnelles'!$J$7,"0")))))))</f>
        <v>0</v>
      </c>
      <c r="I125" s="46">
        <f t="shared" si="3"/>
        <v>0</v>
      </c>
    </row>
    <row r="126" spans="1:9" x14ac:dyDescent="0.35">
      <c r="A126" s="47" t="str">
        <f>IF('Dépenses prévisionnelles'!A125="","",'Dépenses prévisionnelles'!A125)</f>
        <v/>
      </c>
      <c r="B126" s="47" t="str">
        <f>IF('Dépenses prévisionnelles'!B125="","",'Dépenses prévisionnelles'!B125)</f>
        <v/>
      </c>
      <c r="C126" s="46">
        <f>'Dépenses prévisionnelles'!D125</f>
        <v>0</v>
      </c>
      <c r="D126" s="37"/>
      <c r="E126" s="45" t="str">
        <f t="shared" si="2"/>
        <v>80%</v>
      </c>
      <c r="F126" s="45" t="str">
        <f>IF(B126="Acquisitions foncières",SUMIF($B$15:B126,"Acquisitions foncières",$C$15:C126),IF(B126="Investissements immatériels",SUMIF($B$15:B126,"Investissements immatériels",$C$15:C126),""))</f>
        <v/>
      </c>
      <c r="G126" s="45" t="str">
        <f>IF(AND(B126="Acquisitions foncières",F126&gt;'Dépenses prévisionnelles'!$J$5),"AC+",IF(AND(B126="Investissements immatériels",F126&gt;'Dépenses prévisionnelles'!$J$7),"IM+",IF(AND(B126="Acquisitions foncières",'Dépenses prévisionnelles'!$I$5="Ce montant dépasse le seuil de 10% du montant total des dépenses"),"AC",IF(AND(B126="Investissements immatériels",$I$7="Le montant des dépenses a été ajusté pours respecter le seuil de 20%"),"IM",""))))</f>
        <v/>
      </c>
      <c r="H126" s="46" t="str">
        <f>IF(OR(AND(B126="Acquisitions foncières",'Dépenses prévisionnelles'!$I$5="seuil respecté"),AND(B126="Investissements immatériels",'Dépenses prévisionnelles'!$I$7="seuil respecté"),B126="Investissements matériels",AND(B126="Acquisitions foncières",'Dépenses prévisionnelles'!$I$5="Ce montant dépasse le seuil de 10% du montant total des dépenses",F126&lt;'Dépenses prévisionnelles'!$J$5,B126="Acquisitions foncières",COUNTIF($G$15:G125,OR("AC+","AC"))=0),AND(B126="Investissements immatériels",'Dépenses prévisionnelles'!$I$7="Le montant des dépenses a été ajusté pour respecter le seuil de 20%",F126&lt;'Dépenses prévisionnelles'!$J$7,B126="Investissements immatériels",COUNTIF($G$15:G125,OR("IM+","IM"))=0)),'Répartition des financements'!C126,IF(AND(B126="Acquisitions foncières",COUNTIF($G$15:G125,"AC+")=0,COUNTIF($G$15:G125,"AC")&gt;0),'Dépenses prévisionnelles'!$J$5-SUMIF('Répartition des financements'!$G$15:G125,"AC",'Répartition des financements'!$F$15:F125),IF(AND(B126="Investissements immatériels",COUNTIF($G$15:G125,"IM+")=0,COUNTIF($G$15:G125,"IM")&gt;0),'Dépenses prévisionnelles'!$J$7-SUMIF('Répartition des financements'!$G$15:G125,"IM",'Répartition des financements'!$F$15:F125),IF(AND('Répartition des financements'!B126="Acquisitions foncières",COUNTIF($G$15:G125,"AC+")&gt;0),0,IF(AND(B126="Investissements immatériels",COUNTIF($G$15:G125,"IM+")&gt;0),0,IF('Répartition des financements'!B126="Acquisitions foncières",'Dépenses prévisionnelles'!$J$5,IF(B126="Investissements immatériels",'Dépenses prévisionnelles'!$J$7,"0")))))))</f>
        <v>0</v>
      </c>
      <c r="I126" s="46">
        <f t="shared" si="3"/>
        <v>0</v>
      </c>
    </row>
    <row r="127" spans="1:9" x14ac:dyDescent="0.35">
      <c r="A127" s="47" t="str">
        <f>IF('Dépenses prévisionnelles'!A126="","",'Dépenses prévisionnelles'!A126)</f>
        <v/>
      </c>
      <c r="B127" s="47" t="str">
        <f>IF('Dépenses prévisionnelles'!B126="","",'Dépenses prévisionnelles'!B126)</f>
        <v/>
      </c>
      <c r="C127" s="46">
        <f>'Dépenses prévisionnelles'!D126</f>
        <v>0</v>
      </c>
      <c r="D127" s="37"/>
      <c r="E127" s="45" t="str">
        <f t="shared" si="2"/>
        <v>80%</v>
      </c>
      <c r="F127" s="45" t="str">
        <f>IF(B127="Acquisitions foncières",SUMIF($B$15:B127,"Acquisitions foncières",$C$15:C127),IF(B127="Investissements immatériels",SUMIF($B$15:B127,"Investissements immatériels",$C$15:C127),""))</f>
        <v/>
      </c>
      <c r="G127" s="45" t="str">
        <f>IF(AND(B127="Acquisitions foncières",F127&gt;'Dépenses prévisionnelles'!$J$5),"AC+",IF(AND(B127="Investissements immatériels",F127&gt;'Dépenses prévisionnelles'!$J$7),"IM+",IF(AND(B127="Acquisitions foncières",'Dépenses prévisionnelles'!$I$5="Ce montant dépasse le seuil de 10% du montant total des dépenses"),"AC",IF(AND(B127="Investissements immatériels",$I$7="Le montant des dépenses a été ajusté pours respecter le seuil de 20%"),"IM",""))))</f>
        <v/>
      </c>
      <c r="H127" s="46" t="str">
        <f>IF(OR(AND(B127="Acquisitions foncières",'Dépenses prévisionnelles'!$I$5="seuil respecté"),AND(B127="Investissements immatériels",'Dépenses prévisionnelles'!$I$7="seuil respecté"),B127="Investissements matériels",AND(B127="Acquisitions foncières",'Dépenses prévisionnelles'!$I$5="Ce montant dépasse le seuil de 10% du montant total des dépenses",F127&lt;'Dépenses prévisionnelles'!$J$5,B127="Acquisitions foncières",COUNTIF($G$15:G126,OR("AC+","AC"))=0),AND(B127="Investissements immatériels",'Dépenses prévisionnelles'!$I$7="Le montant des dépenses a été ajusté pour respecter le seuil de 20%",F127&lt;'Dépenses prévisionnelles'!$J$7,B127="Investissements immatériels",COUNTIF($G$15:G126,OR("IM+","IM"))=0)),'Répartition des financements'!C127,IF(AND(B127="Acquisitions foncières",COUNTIF($G$15:G126,"AC+")=0,COUNTIF($G$15:G126,"AC")&gt;0),'Dépenses prévisionnelles'!$J$5-SUMIF('Répartition des financements'!$G$15:G126,"AC",'Répartition des financements'!$F$15:F126),IF(AND(B127="Investissements immatériels",COUNTIF($G$15:G126,"IM+")=0,COUNTIF($G$15:G126,"IM")&gt;0),'Dépenses prévisionnelles'!$J$7-SUMIF('Répartition des financements'!$G$15:G126,"IM",'Répartition des financements'!$F$15:F126),IF(AND('Répartition des financements'!B127="Acquisitions foncières",COUNTIF($G$15:G126,"AC+")&gt;0),0,IF(AND(B127="Investissements immatériels",COUNTIF($G$15:G126,"IM+")&gt;0),0,IF('Répartition des financements'!B127="Acquisitions foncières",'Dépenses prévisionnelles'!$J$5,IF(B127="Investissements immatériels",'Dépenses prévisionnelles'!$J$7,"0")))))))</f>
        <v>0</v>
      </c>
      <c r="I127" s="46">
        <f t="shared" si="3"/>
        <v>0</v>
      </c>
    </row>
    <row r="128" spans="1:9" x14ac:dyDescent="0.35">
      <c r="A128" s="47" t="str">
        <f>IF('Dépenses prévisionnelles'!A127="","",'Dépenses prévisionnelles'!A127)</f>
        <v/>
      </c>
      <c r="B128" s="47" t="str">
        <f>IF('Dépenses prévisionnelles'!B127="","",'Dépenses prévisionnelles'!B127)</f>
        <v/>
      </c>
      <c r="C128" s="46">
        <f>'Dépenses prévisionnelles'!D127</f>
        <v>0</v>
      </c>
      <c r="D128" s="37"/>
      <c r="E128" s="45" t="str">
        <f t="shared" si="2"/>
        <v>80%</v>
      </c>
      <c r="F128" s="45" t="str">
        <f>IF(B128="Acquisitions foncières",SUMIF($B$15:B128,"Acquisitions foncières",$C$15:C128),IF(B128="Investissements immatériels",SUMIF($B$15:B128,"Investissements immatériels",$C$15:C128),""))</f>
        <v/>
      </c>
      <c r="G128" s="45" t="str">
        <f>IF(AND(B128="Acquisitions foncières",F128&gt;'Dépenses prévisionnelles'!$J$5),"AC+",IF(AND(B128="Investissements immatériels",F128&gt;'Dépenses prévisionnelles'!$J$7),"IM+",IF(AND(B128="Acquisitions foncières",'Dépenses prévisionnelles'!$I$5="Ce montant dépasse le seuil de 10% du montant total des dépenses"),"AC",IF(AND(B128="Investissements immatériels",$I$7="Le montant des dépenses a été ajusté pours respecter le seuil de 20%"),"IM",""))))</f>
        <v/>
      </c>
      <c r="H128" s="46" t="str">
        <f>IF(OR(AND(B128="Acquisitions foncières",'Dépenses prévisionnelles'!$I$5="seuil respecté"),AND(B128="Investissements immatériels",'Dépenses prévisionnelles'!$I$7="seuil respecté"),B128="Investissements matériels",AND(B128="Acquisitions foncières",'Dépenses prévisionnelles'!$I$5="Ce montant dépasse le seuil de 10% du montant total des dépenses",F128&lt;'Dépenses prévisionnelles'!$J$5,B128="Acquisitions foncières",COUNTIF($G$15:G127,OR("AC+","AC"))=0),AND(B128="Investissements immatériels",'Dépenses prévisionnelles'!$I$7="Le montant des dépenses a été ajusté pour respecter le seuil de 20%",F128&lt;'Dépenses prévisionnelles'!$J$7,B128="Investissements immatériels",COUNTIF($G$15:G127,OR("IM+","IM"))=0)),'Répartition des financements'!C128,IF(AND(B128="Acquisitions foncières",COUNTIF($G$15:G127,"AC+")=0,COUNTIF($G$15:G127,"AC")&gt;0),'Dépenses prévisionnelles'!$J$5-SUMIF('Répartition des financements'!$G$15:G127,"AC",'Répartition des financements'!$F$15:F127),IF(AND(B128="Investissements immatériels",COUNTIF($G$15:G127,"IM+")=0,COUNTIF($G$15:G127,"IM")&gt;0),'Dépenses prévisionnelles'!$J$7-SUMIF('Répartition des financements'!$G$15:G127,"IM",'Répartition des financements'!$F$15:F127),IF(AND('Répartition des financements'!B128="Acquisitions foncières",COUNTIF($G$15:G127,"AC+")&gt;0),0,IF(AND(B128="Investissements immatériels",COUNTIF($G$15:G127,"IM+")&gt;0),0,IF('Répartition des financements'!B128="Acquisitions foncières",'Dépenses prévisionnelles'!$J$5,IF(B128="Investissements immatériels",'Dépenses prévisionnelles'!$J$7,"0")))))))</f>
        <v>0</v>
      </c>
      <c r="I128" s="46">
        <f t="shared" si="3"/>
        <v>0</v>
      </c>
    </row>
    <row r="129" spans="1:9" x14ac:dyDescent="0.35">
      <c r="A129" s="47" t="str">
        <f>IF('Dépenses prévisionnelles'!A128="","",'Dépenses prévisionnelles'!A128)</f>
        <v/>
      </c>
      <c r="B129" s="47" t="str">
        <f>IF('Dépenses prévisionnelles'!B128="","",'Dépenses prévisionnelles'!B128)</f>
        <v/>
      </c>
      <c r="C129" s="46">
        <f>'Dépenses prévisionnelles'!D128</f>
        <v>0</v>
      </c>
      <c r="D129" s="37"/>
      <c r="E129" s="45" t="str">
        <f t="shared" si="2"/>
        <v>80%</v>
      </c>
      <c r="F129" s="45" t="str">
        <f>IF(B129="Acquisitions foncières",SUMIF($B$15:B129,"Acquisitions foncières",$C$15:C129),IF(B129="Investissements immatériels",SUMIF($B$15:B129,"Investissements immatériels",$C$15:C129),""))</f>
        <v/>
      </c>
      <c r="G129" s="45" t="str">
        <f>IF(AND(B129="Acquisitions foncières",F129&gt;'Dépenses prévisionnelles'!$J$5),"AC+",IF(AND(B129="Investissements immatériels",F129&gt;'Dépenses prévisionnelles'!$J$7),"IM+",IF(AND(B129="Acquisitions foncières",'Dépenses prévisionnelles'!$I$5="Ce montant dépasse le seuil de 10% du montant total des dépenses"),"AC",IF(AND(B129="Investissements immatériels",$I$7="Le montant des dépenses a été ajusté pours respecter le seuil de 20%"),"IM",""))))</f>
        <v/>
      </c>
      <c r="H129" s="46" t="str">
        <f>IF(OR(AND(B129="Acquisitions foncières",'Dépenses prévisionnelles'!$I$5="seuil respecté"),AND(B129="Investissements immatériels",'Dépenses prévisionnelles'!$I$7="seuil respecté"),B129="Investissements matériels",AND(B129="Acquisitions foncières",'Dépenses prévisionnelles'!$I$5="Ce montant dépasse le seuil de 10% du montant total des dépenses",F129&lt;'Dépenses prévisionnelles'!$J$5,B129="Acquisitions foncières",COUNTIF($G$15:G128,OR("AC+","AC"))=0),AND(B129="Investissements immatériels",'Dépenses prévisionnelles'!$I$7="Le montant des dépenses a été ajusté pour respecter le seuil de 20%",F129&lt;'Dépenses prévisionnelles'!$J$7,B129="Investissements immatériels",COUNTIF($G$15:G128,OR("IM+","IM"))=0)),'Répartition des financements'!C129,IF(AND(B129="Acquisitions foncières",COUNTIF($G$15:G128,"AC+")=0,COUNTIF($G$15:G128,"AC")&gt;0),'Dépenses prévisionnelles'!$J$5-SUMIF('Répartition des financements'!$G$15:G128,"AC",'Répartition des financements'!$F$15:F128),IF(AND(B129="Investissements immatériels",COUNTIF($G$15:G128,"IM+")=0,COUNTIF($G$15:G128,"IM")&gt;0),'Dépenses prévisionnelles'!$J$7-SUMIF('Répartition des financements'!$G$15:G128,"IM",'Répartition des financements'!$F$15:F128),IF(AND('Répartition des financements'!B129="Acquisitions foncières",COUNTIF($G$15:G128,"AC+")&gt;0),0,IF(AND(B129="Investissements immatériels",COUNTIF($G$15:G128,"IM+")&gt;0),0,IF('Répartition des financements'!B129="Acquisitions foncières",'Dépenses prévisionnelles'!$J$5,IF(B129="Investissements immatériels",'Dépenses prévisionnelles'!$J$7,"0")))))))</f>
        <v>0</v>
      </c>
      <c r="I129" s="46">
        <f t="shared" si="3"/>
        <v>0</v>
      </c>
    </row>
    <row r="130" spans="1:9" x14ac:dyDescent="0.35">
      <c r="A130" s="47" t="str">
        <f>IF('Dépenses prévisionnelles'!A129="","",'Dépenses prévisionnelles'!A129)</f>
        <v/>
      </c>
      <c r="B130" s="47" t="str">
        <f>IF('Dépenses prévisionnelles'!B129="","",'Dépenses prévisionnelles'!B129)</f>
        <v/>
      </c>
      <c r="C130" s="46">
        <f>'Dépenses prévisionnelles'!D129</f>
        <v>0</v>
      </c>
      <c r="D130" s="37"/>
      <c r="E130" s="45" t="str">
        <f t="shared" si="2"/>
        <v>80%</v>
      </c>
      <c r="F130" s="45" t="str">
        <f>IF(B130="Acquisitions foncières",SUMIF($B$15:B130,"Acquisitions foncières",$C$15:C130),IF(B130="Investissements immatériels",SUMIF($B$15:B130,"Investissements immatériels",$C$15:C130),""))</f>
        <v/>
      </c>
      <c r="G130" s="45" t="str">
        <f>IF(AND(B130="Acquisitions foncières",F130&gt;'Dépenses prévisionnelles'!$J$5),"AC+",IF(AND(B130="Investissements immatériels",F130&gt;'Dépenses prévisionnelles'!$J$7),"IM+",IF(AND(B130="Acquisitions foncières",'Dépenses prévisionnelles'!$I$5="Ce montant dépasse le seuil de 10% du montant total des dépenses"),"AC",IF(AND(B130="Investissements immatériels",$I$7="Le montant des dépenses a été ajusté pours respecter le seuil de 20%"),"IM",""))))</f>
        <v/>
      </c>
      <c r="H130" s="46" t="str">
        <f>IF(OR(AND(B130="Acquisitions foncières",'Dépenses prévisionnelles'!$I$5="seuil respecté"),AND(B130="Investissements immatériels",'Dépenses prévisionnelles'!$I$7="seuil respecté"),B130="Investissements matériels",AND(B130="Acquisitions foncières",'Dépenses prévisionnelles'!$I$5="Ce montant dépasse le seuil de 10% du montant total des dépenses",F130&lt;'Dépenses prévisionnelles'!$J$5,B130="Acquisitions foncières",COUNTIF($G$15:G129,OR("AC+","AC"))=0),AND(B130="Investissements immatériels",'Dépenses prévisionnelles'!$I$7="Le montant des dépenses a été ajusté pour respecter le seuil de 20%",F130&lt;'Dépenses prévisionnelles'!$J$7,B130="Investissements immatériels",COUNTIF($G$15:G129,OR("IM+","IM"))=0)),'Répartition des financements'!C130,IF(AND(B130="Acquisitions foncières",COUNTIF($G$15:G129,"AC+")=0,COUNTIF($G$15:G129,"AC")&gt;0),'Dépenses prévisionnelles'!$J$5-SUMIF('Répartition des financements'!$G$15:G129,"AC",'Répartition des financements'!$F$15:F129),IF(AND(B130="Investissements immatériels",COUNTIF($G$15:G129,"IM+")=0,COUNTIF($G$15:G129,"IM")&gt;0),'Dépenses prévisionnelles'!$J$7-SUMIF('Répartition des financements'!$G$15:G129,"IM",'Répartition des financements'!$F$15:F129),IF(AND('Répartition des financements'!B130="Acquisitions foncières",COUNTIF($G$15:G129,"AC+")&gt;0),0,IF(AND(B130="Investissements immatériels",COUNTIF($G$15:G129,"IM+")&gt;0),0,IF('Répartition des financements'!B130="Acquisitions foncières",'Dépenses prévisionnelles'!$J$5,IF(B130="Investissements immatériels",'Dépenses prévisionnelles'!$J$7,"0")))))))</f>
        <v>0</v>
      </c>
      <c r="I130" s="46">
        <f t="shared" si="3"/>
        <v>0</v>
      </c>
    </row>
    <row r="131" spans="1:9" x14ac:dyDescent="0.35">
      <c r="A131" s="47" t="str">
        <f>IF('Dépenses prévisionnelles'!A130="","",'Dépenses prévisionnelles'!A130)</f>
        <v/>
      </c>
      <c r="B131" s="47" t="str">
        <f>IF('Dépenses prévisionnelles'!B130="","",'Dépenses prévisionnelles'!B130)</f>
        <v/>
      </c>
      <c r="C131" s="46">
        <f>'Dépenses prévisionnelles'!D130</f>
        <v>0</v>
      </c>
      <c r="D131" s="37"/>
      <c r="E131" s="45" t="str">
        <f t="shared" si="2"/>
        <v>80%</v>
      </c>
      <c r="F131" s="45" t="str">
        <f>IF(B131="Acquisitions foncières",SUMIF($B$15:B131,"Acquisitions foncières",$C$15:C131),IF(B131="Investissements immatériels",SUMIF($B$15:B131,"Investissements immatériels",$C$15:C131),""))</f>
        <v/>
      </c>
      <c r="G131" s="45" t="str">
        <f>IF(AND(B131="Acquisitions foncières",F131&gt;'Dépenses prévisionnelles'!$J$5),"AC+",IF(AND(B131="Investissements immatériels",F131&gt;'Dépenses prévisionnelles'!$J$7),"IM+",IF(AND(B131="Acquisitions foncières",'Dépenses prévisionnelles'!$I$5="Ce montant dépasse le seuil de 10% du montant total des dépenses"),"AC",IF(AND(B131="Investissements immatériels",$I$7="Le montant des dépenses a été ajusté pours respecter le seuil de 20%"),"IM",""))))</f>
        <v/>
      </c>
      <c r="H131" s="46" t="str">
        <f>IF(OR(AND(B131="Acquisitions foncières",'Dépenses prévisionnelles'!$I$5="seuil respecté"),AND(B131="Investissements immatériels",'Dépenses prévisionnelles'!$I$7="seuil respecté"),B131="Investissements matériels",AND(B131="Acquisitions foncières",'Dépenses prévisionnelles'!$I$5="Ce montant dépasse le seuil de 10% du montant total des dépenses",F131&lt;'Dépenses prévisionnelles'!$J$5,B131="Acquisitions foncières",COUNTIF($G$15:G130,OR("AC+","AC"))=0),AND(B131="Investissements immatériels",'Dépenses prévisionnelles'!$I$7="Le montant des dépenses a été ajusté pour respecter le seuil de 20%",F131&lt;'Dépenses prévisionnelles'!$J$7,B131="Investissements immatériels",COUNTIF($G$15:G130,OR("IM+","IM"))=0)),'Répartition des financements'!C131,IF(AND(B131="Acquisitions foncières",COUNTIF($G$15:G130,"AC+")=0,COUNTIF($G$15:G130,"AC")&gt;0),'Dépenses prévisionnelles'!$J$5-SUMIF('Répartition des financements'!$G$15:G130,"AC",'Répartition des financements'!$F$15:F130),IF(AND(B131="Investissements immatériels",COUNTIF($G$15:G130,"IM+")=0,COUNTIF($G$15:G130,"IM")&gt;0),'Dépenses prévisionnelles'!$J$7-SUMIF('Répartition des financements'!$G$15:G130,"IM",'Répartition des financements'!$F$15:F130),IF(AND('Répartition des financements'!B131="Acquisitions foncières",COUNTIF($G$15:G130,"AC+")&gt;0),0,IF(AND(B131="Investissements immatériels",COUNTIF($G$15:G130,"IM+")&gt;0),0,IF('Répartition des financements'!B131="Acquisitions foncières",'Dépenses prévisionnelles'!$J$5,IF(B131="Investissements immatériels",'Dépenses prévisionnelles'!$J$7,"0")))))))</f>
        <v>0</v>
      </c>
      <c r="I131" s="46">
        <f t="shared" si="3"/>
        <v>0</v>
      </c>
    </row>
    <row r="132" spans="1:9" x14ac:dyDescent="0.35">
      <c r="A132" s="47" t="str">
        <f>IF('Dépenses prévisionnelles'!A131="","",'Dépenses prévisionnelles'!A131)</f>
        <v/>
      </c>
      <c r="B132" s="47" t="str">
        <f>IF('Dépenses prévisionnelles'!B131="","",'Dépenses prévisionnelles'!B131)</f>
        <v/>
      </c>
      <c r="C132" s="46">
        <f>'Dépenses prévisionnelles'!D131</f>
        <v>0</v>
      </c>
      <c r="D132" s="37"/>
      <c r="E132" s="45" t="str">
        <f t="shared" si="2"/>
        <v>80%</v>
      </c>
      <c r="F132" s="45" t="str">
        <f>IF(B132="Acquisitions foncières",SUMIF($B$15:B132,"Acquisitions foncières",$C$15:C132),IF(B132="Investissements immatériels",SUMIF($B$15:B132,"Investissements immatériels",$C$15:C132),""))</f>
        <v/>
      </c>
      <c r="G132" s="45" t="str">
        <f>IF(AND(B132="Acquisitions foncières",F132&gt;'Dépenses prévisionnelles'!$J$5),"AC+",IF(AND(B132="Investissements immatériels",F132&gt;'Dépenses prévisionnelles'!$J$7),"IM+",IF(AND(B132="Acquisitions foncières",'Dépenses prévisionnelles'!$I$5="Ce montant dépasse le seuil de 10% du montant total des dépenses"),"AC",IF(AND(B132="Investissements immatériels",$I$7="Le montant des dépenses a été ajusté pours respecter le seuil de 20%"),"IM",""))))</f>
        <v/>
      </c>
      <c r="H132" s="46" t="str">
        <f>IF(OR(AND(B132="Acquisitions foncières",'Dépenses prévisionnelles'!$I$5="seuil respecté"),AND(B132="Investissements immatériels",'Dépenses prévisionnelles'!$I$7="seuil respecté"),B132="Investissements matériels",AND(B132="Acquisitions foncières",'Dépenses prévisionnelles'!$I$5="Ce montant dépasse le seuil de 10% du montant total des dépenses",F132&lt;'Dépenses prévisionnelles'!$J$5,B132="Acquisitions foncières",COUNTIF($G$15:G131,OR("AC+","AC"))=0),AND(B132="Investissements immatériels",'Dépenses prévisionnelles'!$I$7="Le montant des dépenses a été ajusté pour respecter le seuil de 20%",F132&lt;'Dépenses prévisionnelles'!$J$7,B132="Investissements immatériels",COUNTIF($G$15:G131,OR("IM+","IM"))=0)),'Répartition des financements'!C132,IF(AND(B132="Acquisitions foncières",COUNTIF($G$15:G131,"AC+")=0,COUNTIF($G$15:G131,"AC")&gt;0),'Dépenses prévisionnelles'!$J$5-SUMIF('Répartition des financements'!$G$15:G131,"AC",'Répartition des financements'!$F$15:F131),IF(AND(B132="Investissements immatériels",COUNTIF($G$15:G131,"IM+")=0,COUNTIF($G$15:G131,"IM")&gt;0),'Dépenses prévisionnelles'!$J$7-SUMIF('Répartition des financements'!$G$15:G131,"IM",'Répartition des financements'!$F$15:F131),IF(AND('Répartition des financements'!B132="Acquisitions foncières",COUNTIF($G$15:G131,"AC+")&gt;0),0,IF(AND(B132="Investissements immatériels",COUNTIF($G$15:G131,"IM+")&gt;0),0,IF('Répartition des financements'!B132="Acquisitions foncières",'Dépenses prévisionnelles'!$J$5,IF(B132="Investissements immatériels",'Dépenses prévisionnelles'!$J$7,"0")))))))</f>
        <v>0</v>
      </c>
      <c r="I132" s="46">
        <f t="shared" si="3"/>
        <v>0</v>
      </c>
    </row>
    <row r="133" spans="1:9" x14ac:dyDescent="0.35">
      <c r="A133" s="47" t="str">
        <f>IF('Dépenses prévisionnelles'!A132="","",'Dépenses prévisionnelles'!A132)</f>
        <v/>
      </c>
      <c r="B133" s="47" t="str">
        <f>IF('Dépenses prévisionnelles'!B132="","",'Dépenses prévisionnelles'!B132)</f>
        <v/>
      </c>
      <c r="C133" s="46">
        <f>'Dépenses prévisionnelles'!D132</f>
        <v>0</v>
      </c>
      <c r="D133" s="37"/>
      <c r="E133" s="45" t="str">
        <f t="shared" si="2"/>
        <v>80%</v>
      </c>
      <c r="F133" s="45" t="str">
        <f>IF(B133="Acquisitions foncières",SUMIF($B$15:B133,"Acquisitions foncières",$C$15:C133),IF(B133="Investissements immatériels",SUMIF($B$15:B133,"Investissements immatériels",$C$15:C133),""))</f>
        <v/>
      </c>
      <c r="G133" s="45" t="str">
        <f>IF(AND(B133="Acquisitions foncières",F133&gt;'Dépenses prévisionnelles'!$J$5),"AC+",IF(AND(B133="Investissements immatériels",F133&gt;'Dépenses prévisionnelles'!$J$7),"IM+",IF(AND(B133="Acquisitions foncières",'Dépenses prévisionnelles'!$I$5="Ce montant dépasse le seuil de 10% du montant total des dépenses"),"AC",IF(AND(B133="Investissements immatériels",$I$7="Le montant des dépenses a été ajusté pours respecter le seuil de 20%"),"IM",""))))</f>
        <v/>
      </c>
      <c r="H133" s="46" t="str">
        <f>IF(OR(AND(B133="Acquisitions foncières",'Dépenses prévisionnelles'!$I$5="seuil respecté"),AND(B133="Investissements immatériels",'Dépenses prévisionnelles'!$I$7="seuil respecté"),B133="Investissements matériels",AND(B133="Acquisitions foncières",'Dépenses prévisionnelles'!$I$5="Ce montant dépasse le seuil de 10% du montant total des dépenses",F133&lt;'Dépenses prévisionnelles'!$J$5,B133="Acquisitions foncières",COUNTIF($G$15:G132,OR("AC+","AC"))=0),AND(B133="Investissements immatériels",'Dépenses prévisionnelles'!$I$7="Le montant des dépenses a été ajusté pour respecter le seuil de 20%",F133&lt;'Dépenses prévisionnelles'!$J$7,B133="Investissements immatériels",COUNTIF($G$15:G132,OR("IM+","IM"))=0)),'Répartition des financements'!C133,IF(AND(B133="Acquisitions foncières",COUNTIF($G$15:G132,"AC+")=0,COUNTIF($G$15:G132,"AC")&gt;0),'Dépenses prévisionnelles'!$J$5-SUMIF('Répartition des financements'!$G$15:G132,"AC",'Répartition des financements'!$F$15:F132),IF(AND(B133="Investissements immatériels",COUNTIF($G$15:G132,"IM+")=0,COUNTIF($G$15:G132,"IM")&gt;0),'Dépenses prévisionnelles'!$J$7-SUMIF('Répartition des financements'!$G$15:G132,"IM",'Répartition des financements'!$F$15:F132),IF(AND('Répartition des financements'!B133="Acquisitions foncières",COUNTIF($G$15:G132,"AC+")&gt;0),0,IF(AND(B133="Investissements immatériels",COUNTIF($G$15:G132,"IM+")&gt;0),0,IF('Répartition des financements'!B133="Acquisitions foncières",'Dépenses prévisionnelles'!$J$5,IF(B133="Investissements immatériels",'Dépenses prévisionnelles'!$J$7,"0")))))))</f>
        <v>0</v>
      </c>
      <c r="I133" s="46">
        <f t="shared" si="3"/>
        <v>0</v>
      </c>
    </row>
    <row r="134" spans="1:9" x14ac:dyDescent="0.35">
      <c r="A134" s="47" t="str">
        <f>IF('Dépenses prévisionnelles'!A133="","",'Dépenses prévisionnelles'!A133)</f>
        <v/>
      </c>
      <c r="B134" s="47" t="str">
        <f>IF('Dépenses prévisionnelles'!B133="","",'Dépenses prévisionnelles'!B133)</f>
        <v/>
      </c>
      <c r="C134" s="46">
        <f>'Dépenses prévisionnelles'!D133</f>
        <v>0</v>
      </c>
      <c r="D134" s="37"/>
      <c r="E134" s="45" t="str">
        <f t="shared" si="2"/>
        <v>80%</v>
      </c>
      <c r="F134" s="45" t="str">
        <f>IF(B134="Acquisitions foncières",SUMIF($B$15:B134,"Acquisitions foncières",$C$15:C134),IF(B134="Investissements immatériels",SUMIF($B$15:B134,"Investissements immatériels",$C$15:C134),""))</f>
        <v/>
      </c>
      <c r="G134" s="45" t="str">
        <f>IF(AND(B134="Acquisitions foncières",F134&gt;'Dépenses prévisionnelles'!$J$5),"AC+",IF(AND(B134="Investissements immatériels",F134&gt;'Dépenses prévisionnelles'!$J$7),"IM+",IF(AND(B134="Acquisitions foncières",'Dépenses prévisionnelles'!$I$5="Ce montant dépasse le seuil de 10% du montant total des dépenses"),"AC",IF(AND(B134="Investissements immatériels",$I$7="Le montant des dépenses a été ajusté pours respecter le seuil de 20%"),"IM",""))))</f>
        <v/>
      </c>
      <c r="H134" s="46" t="str">
        <f>IF(OR(AND(B134="Acquisitions foncières",'Dépenses prévisionnelles'!$I$5="seuil respecté"),AND(B134="Investissements immatériels",'Dépenses prévisionnelles'!$I$7="seuil respecté"),B134="Investissements matériels",AND(B134="Acquisitions foncières",'Dépenses prévisionnelles'!$I$5="Ce montant dépasse le seuil de 10% du montant total des dépenses",F134&lt;'Dépenses prévisionnelles'!$J$5,B134="Acquisitions foncières",COUNTIF($G$15:G133,OR("AC+","AC"))=0),AND(B134="Investissements immatériels",'Dépenses prévisionnelles'!$I$7="Le montant des dépenses a été ajusté pour respecter le seuil de 20%",F134&lt;'Dépenses prévisionnelles'!$J$7,B134="Investissements immatériels",COUNTIF($G$15:G133,OR("IM+","IM"))=0)),'Répartition des financements'!C134,IF(AND(B134="Acquisitions foncières",COUNTIF($G$15:G133,"AC+")=0,COUNTIF($G$15:G133,"AC")&gt;0),'Dépenses prévisionnelles'!$J$5-SUMIF('Répartition des financements'!$G$15:G133,"AC",'Répartition des financements'!$F$15:F133),IF(AND(B134="Investissements immatériels",COUNTIF($G$15:G133,"IM+")=0,COUNTIF($G$15:G133,"IM")&gt;0),'Dépenses prévisionnelles'!$J$7-SUMIF('Répartition des financements'!$G$15:G133,"IM",'Répartition des financements'!$F$15:F133),IF(AND('Répartition des financements'!B134="Acquisitions foncières",COUNTIF($G$15:G133,"AC+")&gt;0),0,IF(AND(B134="Investissements immatériels",COUNTIF($G$15:G133,"IM+")&gt;0),0,IF('Répartition des financements'!B134="Acquisitions foncières",'Dépenses prévisionnelles'!$J$5,IF(B134="Investissements immatériels",'Dépenses prévisionnelles'!$J$7,"0")))))))</f>
        <v>0</v>
      </c>
      <c r="I134" s="46">
        <f t="shared" si="3"/>
        <v>0</v>
      </c>
    </row>
    <row r="135" spans="1:9" x14ac:dyDescent="0.35">
      <c r="A135" s="47" t="str">
        <f>IF('Dépenses prévisionnelles'!A134="","",'Dépenses prévisionnelles'!A134)</f>
        <v/>
      </c>
      <c r="B135" s="47" t="str">
        <f>IF('Dépenses prévisionnelles'!B134="","",'Dépenses prévisionnelles'!B134)</f>
        <v/>
      </c>
      <c r="C135" s="46">
        <f>'Dépenses prévisionnelles'!D134</f>
        <v>0</v>
      </c>
      <c r="D135" s="37"/>
      <c r="E135" s="45" t="str">
        <f t="shared" si="2"/>
        <v>80%</v>
      </c>
      <c r="F135" s="45" t="str">
        <f>IF(B135="Acquisitions foncières",SUMIF($B$15:B135,"Acquisitions foncières",$C$15:C135),IF(B135="Investissements immatériels",SUMIF($B$15:B135,"Investissements immatériels",$C$15:C135),""))</f>
        <v/>
      </c>
      <c r="G135" s="45" t="str">
        <f>IF(AND(B135="Acquisitions foncières",F135&gt;'Dépenses prévisionnelles'!$J$5),"AC+",IF(AND(B135="Investissements immatériels",F135&gt;'Dépenses prévisionnelles'!$J$7),"IM+",IF(AND(B135="Acquisitions foncières",'Dépenses prévisionnelles'!$I$5="Ce montant dépasse le seuil de 10% du montant total des dépenses"),"AC",IF(AND(B135="Investissements immatériels",$I$7="Le montant des dépenses a été ajusté pours respecter le seuil de 20%"),"IM",""))))</f>
        <v/>
      </c>
      <c r="H135" s="46" t="str">
        <f>IF(OR(AND(B135="Acquisitions foncières",'Dépenses prévisionnelles'!$I$5="seuil respecté"),AND(B135="Investissements immatériels",'Dépenses prévisionnelles'!$I$7="seuil respecté"),B135="Investissements matériels",AND(B135="Acquisitions foncières",'Dépenses prévisionnelles'!$I$5="Ce montant dépasse le seuil de 10% du montant total des dépenses",F135&lt;'Dépenses prévisionnelles'!$J$5,B135="Acquisitions foncières",COUNTIF($G$15:G134,OR("AC+","AC"))=0),AND(B135="Investissements immatériels",'Dépenses prévisionnelles'!$I$7="Le montant des dépenses a été ajusté pour respecter le seuil de 20%",F135&lt;'Dépenses prévisionnelles'!$J$7,B135="Investissements immatériels",COUNTIF($G$15:G134,OR("IM+","IM"))=0)),'Répartition des financements'!C135,IF(AND(B135="Acquisitions foncières",COUNTIF($G$15:G134,"AC+")=0,COUNTIF($G$15:G134,"AC")&gt;0),'Dépenses prévisionnelles'!$J$5-SUMIF('Répartition des financements'!$G$15:G134,"AC",'Répartition des financements'!$F$15:F134),IF(AND(B135="Investissements immatériels",COUNTIF($G$15:G134,"IM+")=0,COUNTIF($G$15:G134,"IM")&gt;0),'Dépenses prévisionnelles'!$J$7-SUMIF('Répartition des financements'!$G$15:G134,"IM",'Répartition des financements'!$F$15:F134),IF(AND('Répartition des financements'!B135="Acquisitions foncières",COUNTIF($G$15:G134,"AC+")&gt;0),0,IF(AND(B135="Investissements immatériels",COUNTIF($G$15:G134,"IM+")&gt;0),0,IF('Répartition des financements'!B135="Acquisitions foncières",'Dépenses prévisionnelles'!$J$5,IF(B135="Investissements immatériels",'Dépenses prévisionnelles'!$J$7,"0")))))))</f>
        <v>0</v>
      </c>
      <c r="I135" s="46">
        <f t="shared" si="3"/>
        <v>0</v>
      </c>
    </row>
    <row r="136" spans="1:9" x14ac:dyDescent="0.35">
      <c r="A136" s="47" t="str">
        <f>IF('Dépenses prévisionnelles'!A135="","",'Dépenses prévisionnelles'!A135)</f>
        <v/>
      </c>
      <c r="B136" s="47" t="str">
        <f>IF('Dépenses prévisionnelles'!B135="","",'Dépenses prévisionnelles'!B135)</f>
        <v/>
      </c>
      <c r="C136" s="46">
        <f>'Dépenses prévisionnelles'!D135</f>
        <v>0</v>
      </c>
      <c r="D136" s="37"/>
      <c r="E136" s="45" t="str">
        <f t="shared" si="2"/>
        <v>80%</v>
      </c>
      <c r="F136" s="45" t="str">
        <f>IF(B136="Acquisitions foncières",SUMIF($B$15:B136,"Acquisitions foncières",$C$15:C136),IF(B136="Investissements immatériels",SUMIF($B$15:B136,"Investissements immatériels",$C$15:C136),""))</f>
        <v/>
      </c>
      <c r="G136" s="45" t="str">
        <f>IF(AND(B136="Acquisitions foncières",F136&gt;'Dépenses prévisionnelles'!$J$5),"AC+",IF(AND(B136="Investissements immatériels",F136&gt;'Dépenses prévisionnelles'!$J$7),"IM+",IF(AND(B136="Acquisitions foncières",'Dépenses prévisionnelles'!$I$5="Ce montant dépasse le seuil de 10% du montant total des dépenses"),"AC",IF(AND(B136="Investissements immatériels",$I$7="Le montant des dépenses a été ajusté pours respecter le seuil de 20%"),"IM",""))))</f>
        <v/>
      </c>
      <c r="H136" s="46" t="str">
        <f>IF(OR(AND(B136="Acquisitions foncières",'Dépenses prévisionnelles'!$I$5="seuil respecté"),AND(B136="Investissements immatériels",'Dépenses prévisionnelles'!$I$7="seuil respecté"),B136="Investissements matériels",AND(B136="Acquisitions foncières",'Dépenses prévisionnelles'!$I$5="Ce montant dépasse le seuil de 10% du montant total des dépenses",F136&lt;'Dépenses prévisionnelles'!$J$5,B136="Acquisitions foncières",COUNTIF($G$15:G135,OR("AC+","AC"))=0),AND(B136="Investissements immatériels",'Dépenses prévisionnelles'!$I$7="Le montant des dépenses a été ajusté pour respecter le seuil de 20%",F136&lt;'Dépenses prévisionnelles'!$J$7,B136="Investissements immatériels",COUNTIF($G$15:G135,OR("IM+","IM"))=0)),'Répartition des financements'!C136,IF(AND(B136="Acquisitions foncières",COUNTIF($G$15:G135,"AC+")=0,COUNTIF($G$15:G135,"AC")&gt;0),'Dépenses prévisionnelles'!$J$5-SUMIF('Répartition des financements'!$G$15:G135,"AC",'Répartition des financements'!$F$15:F135),IF(AND(B136="Investissements immatériels",COUNTIF($G$15:G135,"IM+")=0,COUNTIF($G$15:G135,"IM")&gt;0),'Dépenses prévisionnelles'!$J$7-SUMIF('Répartition des financements'!$G$15:G135,"IM",'Répartition des financements'!$F$15:F135),IF(AND('Répartition des financements'!B136="Acquisitions foncières",COUNTIF($G$15:G135,"AC+")&gt;0),0,IF(AND(B136="Investissements immatériels",COUNTIF($G$15:G135,"IM+")&gt;0),0,IF('Répartition des financements'!B136="Acquisitions foncières",'Dépenses prévisionnelles'!$J$5,IF(B136="Investissements immatériels",'Dépenses prévisionnelles'!$J$7,"0")))))))</f>
        <v>0</v>
      </c>
      <c r="I136" s="46">
        <f t="shared" si="3"/>
        <v>0</v>
      </c>
    </row>
    <row r="137" spans="1:9" x14ac:dyDescent="0.35">
      <c r="A137" s="47" t="str">
        <f>IF('Dépenses prévisionnelles'!A136="","",'Dépenses prévisionnelles'!A136)</f>
        <v/>
      </c>
      <c r="B137" s="47" t="str">
        <f>IF('Dépenses prévisionnelles'!B136="","",'Dépenses prévisionnelles'!B136)</f>
        <v/>
      </c>
      <c r="C137" s="46">
        <f>'Dépenses prévisionnelles'!D136</f>
        <v>0</v>
      </c>
      <c r="D137" s="37"/>
      <c r="E137" s="45" t="str">
        <f t="shared" si="2"/>
        <v>80%</v>
      </c>
      <c r="F137" s="45" t="str">
        <f>IF(B137="Acquisitions foncières",SUMIF($B$15:B137,"Acquisitions foncières",$C$15:C137),IF(B137="Investissements immatériels",SUMIF($B$15:B137,"Investissements immatériels",$C$15:C137),""))</f>
        <v/>
      </c>
      <c r="G137" s="45" t="str">
        <f>IF(AND(B137="Acquisitions foncières",F137&gt;'Dépenses prévisionnelles'!$J$5),"AC+",IF(AND(B137="Investissements immatériels",F137&gt;'Dépenses prévisionnelles'!$J$7),"IM+",IF(AND(B137="Acquisitions foncières",'Dépenses prévisionnelles'!$I$5="Ce montant dépasse le seuil de 10% du montant total des dépenses"),"AC",IF(AND(B137="Investissements immatériels",$I$7="Le montant des dépenses a été ajusté pours respecter le seuil de 20%"),"IM",""))))</f>
        <v/>
      </c>
      <c r="H137" s="46" t="str">
        <f>IF(OR(AND(B137="Acquisitions foncières",'Dépenses prévisionnelles'!$I$5="seuil respecté"),AND(B137="Investissements immatériels",'Dépenses prévisionnelles'!$I$7="seuil respecté"),B137="Investissements matériels",AND(B137="Acquisitions foncières",'Dépenses prévisionnelles'!$I$5="Ce montant dépasse le seuil de 10% du montant total des dépenses",F137&lt;'Dépenses prévisionnelles'!$J$5,B137="Acquisitions foncières",COUNTIF($G$15:G136,OR("AC+","AC"))=0),AND(B137="Investissements immatériels",'Dépenses prévisionnelles'!$I$7="Le montant des dépenses a été ajusté pour respecter le seuil de 20%",F137&lt;'Dépenses prévisionnelles'!$J$7,B137="Investissements immatériels",COUNTIF($G$15:G136,OR("IM+","IM"))=0)),'Répartition des financements'!C137,IF(AND(B137="Acquisitions foncières",COUNTIF($G$15:G136,"AC+")=0,COUNTIF($G$15:G136,"AC")&gt;0),'Dépenses prévisionnelles'!$J$5-SUMIF('Répartition des financements'!$G$15:G136,"AC",'Répartition des financements'!$F$15:F136),IF(AND(B137="Investissements immatériels",COUNTIF($G$15:G136,"IM+")=0,COUNTIF($G$15:G136,"IM")&gt;0),'Dépenses prévisionnelles'!$J$7-SUMIF('Répartition des financements'!$G$15:G136,"IM",'Répartition des financements'!$F$15:F136),IF(AND('Répartition des financements'!B137="Acquisitions foncières",COUNTIF($G$15:G136,"AC+")&gt;0),0,IF(AND(B137="Investissements immatériels",COUNTIF($G$15:G136,"IM+")&gt;0),0,IF('Répartition des financements'!B137="Acquisitions foncières",'Dépenses prévisionnelles'!$J$5,IF(B137="Investissements immatériels",'Dépenses prévisionnelles'!$J$7,"0")))))))</f>
        <v>0</v>
      </c>
      <c r="I137" s="46">
        <f t="shared" si="3"/>
        <v>0</v>
      </c>
    </row>
    <row r="138" spans="1:9" x14ac:dyDescent="0.35">
      <c r="A138" s="47" t="str">
        <f>IF('Dépenses prévisionnelles'!A137="","",'Dépenses prévisionnelles'!A137)</f>
        <v/>
      </c>
      <c r="B138" s="47" t="str">
        <f>IF('Dépenses prévisionnelles'!B137="","",'Dépenses prévisionnelles'!B137)</f>
        <v/>
      </c>
      <c r="C138" s="46">
        <f>'Dépenses prévisionnelles'!D137</f>
        <v>0</v>
      </c>
      <c r="D138" s="37"/>
      <c r="E138" s="45" t="str">
        <f t="shared" si="2"/>
        <v>80%</v>
      </c>
      <c r="F138" s="45" t="str">
        <f>IF(B138="Acquisitions foncières",SUMIF($B$15:B138,"Acquisitions foncières",$C$15:C138),IF(B138="Investissements immatériels",SUMIF($B$15:B138,"Investissements immatériels",$C$15:C138),""))</f>
        <v/>
      </c>
      <c r="G138" s="45" t="str">
        <f>IF(AND(B138="Acquisitions foncières",F138&gt;'Dépenses prévisionnelles'!$J$5),"AC+",IF(AND(B138="Investissements immatériels",F138&gt;'Dépenses prévisionnelles'!$J$7),"IM+",IF(AND(B138="Acquisitions foncières",'Dépenses prévisionnelles'!$I$5="Ce montant dépasse le seuil de 10% du montant total des dépenses"),"AC",IF(AND(B138="Investissements immatériels",$I$7="Le montant des dépenses a été ajusté pours respecter le seuil de 20%"),"IM",""))))</f>
        <v/>
      </c>
      <c r="H138" s="46" t="str">
        <f>IF(OR(AND(B138="Acquisitions foncières",'Dépenses prévisionnelles'!$I$5="seuil respecté"),AND(B138="Investissements immatériels",'Dépenses prévisionnelles'!$I$7="seuil respecté"),B138="Investissements matériels",AND(B138="Acquisitions foncières",'Dépenses prévisionnelles'!$I$5="Ce montant dépasse le seuil de 10% du montant total des dépenses",F138&lt;'Dépenses prévisionnelles'!$J$5,B138="Acquisitions foncières",COUNTIF($G$15:G137,OR("AC+","AC"))=0),AND(B138="Investissements immatériels",'Dépenses prévisionnelles'!$I$7="Le montant des dépenses a été ajusté pour respecter le seuil de 20%",F138&lt;'Dépenses prévisionnelles'!$J$7,B138="Investissements immatériels",COUNTIF($G$15:G137,OR("IM+","IM"))=0)),'Répartition des financements'!C138,IF(AND(B138="Acquisitions foncières",COUNTIF($G$15:G137,"AC+")=0,COUNTIF($G$15:G137,"AC")&gt;0),'Dépenses prévisionnelles'!$J$5-SUMIF('Répartition des financements'!$G$15:G137,"AC",'Répartition des financements'!$F$15:F137),IF(AND(B138="Investissements immatériels",COUNTIF($G$15:G137,"IM+")=0,COUNTIF($G$15:G137,"IM")&gt;0),'Dépenses prévisionnelles'!$J$7-SUMIF('Répartition des financements'!$G$15:G137,"IM",'Répartition des financements'!$F$15:F137),IF(AND('Répartition des financements'!B138="Acquisitions foncières",COUNTIF($G$15:G137,"AC+")&gt;0),0,IF(AND(B138="Investissements immatériels",COUNTIF($G$15:G137,"IM+")&gt;0),0,IF('Répartition des financements'!B138="Acquisitions foncières",'Dépenses prévisionnelles'!$J$5,IF(B138="Investissements immatériels",'Dépenses prévisionnelles'!$J$7,"0")))))))</f>
        <v>0</v>
      </c>
      <c r="I138" s="46">
        <f t="shared" si="3"/>
        <v>0</v>
      </c>
    </row>
    <row r="139" spans="1:9" x14ac:dyDescent="0.35">
      <c r="A139" s="47" t="str">
        <f>IF('Dépenses prévisionnelles'!A138="","",'Dépenses prévisionnelles'!A138)</f>
        <v/>
      </c>
      <c r="B139" s="47" t="str">
        <f>IF('Dépenses prévisionnelles'!B138="","",'Dépenses prévisionnelles'!B138)</f>
        <v/>
      </c>
      <c r="C139" s="46">
        <f>'Dépenses prévisionnelles'!D138</f>
        <v>0</v>
      </c>
      <c r="D139" s="37"/>
      <c r="E139" s="45" t="str">
        <f t="shared" si="2"/>
        <v>80%</v>
      </c>
      <c r="F139" s="45" t="str">
        <f>IF(B139="Acquisitions foncières",SUMIF($B$15:B139,"Acquisitions foncières",$C$15:C139),IF(B139="Investissements immatériels",SUMIF($B$15:B139,"Investissements immatériels",$C$15:C139),""))</f>
        <v/>
      </c>
      <c r="G139" s="45" t="str">
        <f>IF(AND(B139="Acquisitions foncières",F139&gt;'Dépenses prévisionnelles'!$J$5),"AC+",IF(AND(B139="Investissements immatériels",F139&gt;'Dépenses prévisionnelles'!$J$7),"IM+",IF(AND(B139="Acquisitions foncières",'Dépenses prévisionnelles'!$I$5="Ce montant dépasse le seuil de 10% du montant total des dépenses"),"AC",IF(AND(B139="Investissements immatériels",$I$7="Le montant des dépenses a été ajusté pours respecter le seuil de 20%"),"IM",""))))</f>
        <v/>
      </c>
      <c r="H139" s="46" t="str">
        <f>IF(OR(AND(B139="Acquisitions foncières",'Dépenses prévisionnelles'!$I$5="seuil respecté"),AND(B139="Investissements immatériels",'Dépenses prévisionnelles'!$I$7="seuil respecté"),B139="Investissements matériels",AND(B139="Acquisitions foncières",'Dépenses prévisionnelles'!$I$5="Ce montant dépasse le seuil de 10% du montant total des dépenses",F139&lt;'Dépenses prévisionnelles'!$J$5,B139="Acquisitions foncières",COUNTIF($G$15:G138,OR("AC+","AC"))=0),AND(B139="Investissements immatériels",'Dépenses prévisionnelles'!$I$7="Le montant des dépenses a été ajusté pour respecter le seuil de 20%",F139&lt;'Dépenses prévisionnelles'!$J$7,B139="Investissements immatériels",COUNTIF($G$15:G138,OR("IM+","IM"))=0)),'Répartition des financements'!C139,IF(AND(B139="Acquisitions foncières",COUNTIF($G$15:G138,"AC+")=0,COUNTIF($G$15:G138,"AC")&gt;0),'Dépenses prévisionnelles'!$J$5-SUMIF('Répartition des financements'!$G$15:G138,"AC",'Répartition des financements'!$F$15:F138),IF(AND(B139="Investissements immatériels",COUNTIF($G$15:G138,"IM+")=0,COUNTIF($G$15:G138,"IM")&gt;0),'Dépenses prévisionnelles'!$J$7-SUMIF('Répartition des financements'!$G$15:G138,"IM",'Répartition des financements'!$F$15:F138),IF(AND('Répartition des financements'!B139="Acquisitions foncières",COUNTIF($G$15:G138,"AC+")&gt;0),0,IF(AND(B139="Investissements immatériels",COUNTIF($G$15:G138,"IM+")&gt;0),0,IF('Répartition des financements'!B139="Acquisitions foncières",'Dépenses prévisionnelles'!$J$5,IF(B139="Investissements immatériels",'Dépenses prévisionnelles'!$J$7,"0")))))))</f>
        <v>0</v>
      </c>
      <c r="I139" s="46">
        <f t="shared" si="3"/>
        <v>0</v>
      </c>
    </row>
    <row r="140" spans="1:9" x14ac:dyDescent="0.35">
      <c r="A140" s="47" t="str">
        <f>IF('Dépenses prévisionnelles'!A139="","",'Dépenses prévisionnelles'!A139)</f>
        <v/>
      </c>
      <c r="B140" s="47" t="str">
        <f>IF('Dépenses prévisionnelles'!B139="","",'Dépenses prévisionnelles'!B139)</f>
        <v/>
      </c>
      <c r="C140" s="46">
        <f>'Dépenses prévisionnelles'!D139</f>
        <v>0</v>
      </c>
      <c r="D140" s="37"/>
      <c r="E140" s="45" t="str">
        <f t="shared" si="2"/>
        <v>80%</v>
      </c>
      <c r="F140" s="45" t="str">
        <f>IF(B140="Acquisitions foncières",SUMIF($B$15:B140,"Acquisitions foncières",$C$15:C140),IF(B140="Investissements immatériels",SUMIF($B$15:B140,"Investissements immatériels",$C$15:C140),""))</f>
        <v/>
      </c>
      <c r="G140" s="45" t="str">
        <f>IF(AND(B140="Acquisitions foncières",F140&gt;'Dépenses prévisionnelles'!$J$5),"AC+",IF(AND(B140="Investissements immatériels",F140&gt;'Dépenses prévisionnelles'!$J$7),"IM+",IF(AND(B140="Acquisitions foncières",'Dépenses prévisionnelles'!$I$5="Ce montant dépasse le seuil de 10% du montant total des dépenses"),"AC",IF(AND(B140="Investissements immatériels",$I$7="Le montant des dépenses a été ajusté pours respecter le seuil de 20%"),"IM",""))))</f>
        <v/>
      </c>
      <c r="H140" s="46" t="str">
        <f>IF(OR(AND(B140="Acquisitions foncières",'Dépenses prévisionnelles'!$I$5="seuil respecté"),AND(B140="Investissements immatériels",'Dépenses prévisionnelles'!$I$7="seuil respecté"),B140="Investissements matériels",AND(B140="Acquisitions foncières",'Dépenses prévisionnelles'!$I$5="Ce montant dépasse le seuil de 10% du montant total des dépenses",F140&lt;'Dépenses prévisionnelles'!$J$5,B140="Acquisitions foncières",COUNTIF($G$15:G139,OR("AC+","AC"))=0),AND(B140="Investissements immatériels",'Dépenses prévisionnelles'!$I$7="Le montant des dépenses a été ajusté pour respecter le seuil de 20%",F140&lt;'Dépenses prévisionnelles'!$J$7,B140="Investissements immatériels",COUNTIF($G$15:G139,OR("IM+","IM"))=0)),'Répartition des financements'!C140,IF(AND(B140="Acquisitions foncières",COUNTIF($G$15:G139,"AC+")=0,COUNTIF($G$15:G139,"AC")&gt;0),'Dépenses prévisionnelles'!$J$5-SUMIF('Répartition des financements'!$G$15:G139,"AC",'Répartition des financements'!$F$15:F139),IF(AND(B140="Investissements immatériels",COUNTIF($G$15:G139,"IM+")=0,COUNTIF($G$15:G139,"IM")&gt;0),'Dépenses prévisionnelles'!$J$7-SUMIF('Répartition des financements'!$G$15:G139,"IM",'Répartition des financements'!$F$15:F139),IF(AND('Répartition des financements'!B140="Acquisitions foncières",COUNTIF($G$15:G139,"AC+")&gt;0),0,IF(AND(B140="Investissements immatériels",COUNTIF($G$15:G139,"IM+")&gt;0),0,IF('Répartition des financements'!B140="Acquisitions foncières",'Dépenses prévisionnelles'!$J$5,IF(B140="Investissements immatériels",'Dépenses prévisionnelles'!$J$7,"0")))))))</f>
        <v>0</v>
      </c>
      <c r="I140" s="46">
        <f t="shared" si="3"/>
        <v>0</v>
      </c>
    </row>
    <row r="141" spans="1:9" x14ac:dyDescent="0.35">
      <c r="A141" s="47" t="str">
        <f>IF('Dépenses prévisionnelles'!A140="","",'Dépenses prévisionnelles'!A140)</f>
        <v/>
      </c>
      <c r="B141" s="47" t="str">
        <f>IF('Dépenses prévisionnelles'!B140="","",'Dépenses prévisionnelles'!B140)</f>
        <v/>
      </c>
      <c r="C141" s="46">
        <f>'Dépenses prévisionnelles'!D140</f>
        <v>0</v>
      </c>
      <c r="D141" s="37"/>
      <c r="E141" s="45" t="str">
        <f t="shared" si="2"/>
        <v>80%</v>
      </c>
      <c r="F141" s="45" t="str">
        <f>IF(B141="Acquisitions foncières",SUMIF($B$15:B141,"Acquisitions foncières",$C$15:C141),IF(B141="Investissements immatériels",SUMIF($B$15:B141,"Investissements immatériels",$C$15:C141),""))</f>
        <v/>
      </c>
      <c r="G141" s="45" t="str">
        <f>IF(AND(B141="Acquisitions foncières",F141&gt;'Dépenses prévisionnelles'!$J$5),"AC+",IF(AND(B141="Investissements immatériels",F141&gt;'Dépenses prévisionnelles'!$J$7),"IM+",IF(AND(B141="Acquisitions foncières",'Dépenses prévisionnelles'!$I$5="Ce montant dépasse le seuil de 10% du montant total des dépenses"),"AC",IF(AND(B141="Investissements immatériels",$I$7="Le montant des dépenses a été ajusté pours respecter le seuil de 20%"),"IM",""))))</f>
        <v/>
      </c>
      <c r="H141" s="46" t="str">
        <f>IF(OR(AND(B141="Acquisitions foncières",'Dépenses prévisionnelles'!$I$5="seuil respecté"),AND(B141="Investissements immatériels",'Dépenses prévisionnelles'!$I$7="seuil respecté"),B141="Investissements matériels",AND(B141="Acquisitions foncières",'Dépenses prévisionnelles'!$I$5="Ce montant dépasse le seuil de 10% du montant total des dépenses",F141&lt;'Dépenses prévisionnelles'!$J$5,B141="Acquisitions foncières",COUNTIF($G$15:G140,OR("AC+","AC"))=0),AND(B141="Investissements immatériels",'Dépenses prévisionnelles'!$I$7="Le montant des dépenses a été ajusté pour respecter le seuil de 20%",F141&lt;'Dépenses prévisionnelles'!$J$7,B141="Investissements immatériels",COUNTIF($G$15:G140,OR("IM+","IM"))=0)),'Répartition des financements'!C141,IF(AND(B141="Acquisitions foncières",COUNTIF($G$15:G140,"AC+")=0,COUNTIF($G$15:G140,"AC")&gt;0),'Dépenses prévisionnelles'!$J$5-SUMIF('Répartition des financements'!$G$15:G140,"AC",'Répartition des financements'!$F$15:F140),IF(AND(B141="Investissements immatériels",COUNTIF($G$15:G140,"IM+")=0,COUNTIF($G$15:G140,"IM")&gt;0),'Dépenses prévisionnelles'!$J$7-SUMIF('Répartition des financements'!$G$15:G140,"IM",'Répartition des financements'!$F$15:F140),IF(AND('Répartition des financements'!B141="Acquisitions foncières",COUNTIF($G$15:G140,"AC+")&gt;0),0,IF(AND(B141="Investissements immatériels",COUNTIF($G$15:G140,"IM+")&gt;0),0,IF('Répartition des financements'!B141="Acquisitions foncières",'Dépenses prévisionnelles'!$J$5,IF(B141="Investissements immatériels",'Dépenses prévisionnelles'!$J$7,"0")))))))</f>
        <v>0</v>
      </c>
      <c r="I141" s="46">
        <f t="shared" si="3"/>
        <v>0</v>
      </c>
    </row>
    <row r="142" spans="1:9" x14ac:dyDescent="0.35">
      <c r="A142" s="47" t="str">
        <f>IF('Dépenses prévisionnelles'!A141="","",'Dépenses prévisionnelles'!A141)</f>
        <v/>
      </c>
      <c r="B142" s="47" t="str">
        <f>IF('Dépenses prévisionnelles'!B141="","",'Dépenses prévisionnelles'!B141)</f>
        <v/>
      </c>
      <c r="C142" s="46">
        <f>'Dépenses prévisionnelles'!D141</f>
        <v>0</v>
      </c>
      <c r="D142" s="37"/>
      <c r="E142" s="45" t="str">
        <f t="shared" si="2"/>
        <v>80%</v>
      </c>
      <c r="F142" s="45" t="str">
        <f>IF(B142="Acquisitions foncières",SUMIF($B$15:B142,"Acquisitions foncières",$C$15:C142),IF(B142="Investissements immatériels",SUMIF($B$15:B142,"Investissements immatériels",$C$15:C142),""))</f>
        <v/>
      </c>
      <c r="G142" s="45" t="str">
        <f>IF(AND(B142="Acquisitions foncières",F142&gt;'Dépenses prévisionnelles'!$J$5),"AC+",IF(AND(B142="Investissements immatériels",F142&gt;'Dépenses prévisionnelles'!$J$7),"IM+",IF(AND(B142="Acquisitions foncières",'Dépenses prévisionnelles'!$I$5="Ce montant dépasse le seuil de 10% du montant total des dépenses"),"AC",IF(AND(B142="Investissements immatériels",$I$7="Le montant des dépenses a été ajusté pours respecter le seuil de 20%"),"IM",""))))</f>
        <v/>
      </c>
      <c r="H142" s="46" t="str">
        <f>IF(OR(AND(B142="Acquisitions foncières",'Dépenses prévisionnelles'!$I$5="seuil respecté"),AND(B142="Investissements immatériels",'Dépenses prévisionnelles'!$I$7="seuil respecté"),B142="Investissements matériels",AND(B142="Acquisitions foncières",'Dépenses prévisionnelles'!$I$5="Ce montant dépasse le seuil de 10% du montant total des dépenses",F142&lt;'Dépenses prévisionnelles'!$J$5,B142="Acquisitions foncières",COUNTIF($G$15:G141,OR("AC+","AC"))=0),AND(B142="Investissements immatériels",'Dépenses prévisionnelles'!$I$7="Le montant des dépenses a été ajusté pour respecter le seuil de 20%",F142&lt;'Dépenses prévisionnelles'!$J$7,B142="Investissements immatériels",COUNTIF($G$15:G141,OR("IM+","IM"))=0)),'Répartition des financements'!C142,IF(AND(B142="Acquisitions foncières",COUNTIF($G$15:G141,"AC+")=0,COUNTIF($G$15:G141,"AC")&gt;0),'Dépenses prévisionnelles'!$J$5-SUMIF('Répartition des financements'!$G$15:G141,"AC",'Répartition des financements'!$F$15:F141),IF(AND(B142="Investissements immatériels",COUNTIF($G$15:G141,"IM+")=0,COUNTIF($G$15:G141,"IM")&gt;0),'Dépenses prévisionnelles'!$J$7-SUMIF('Répartition des financements'!$G$15:G141,"IM",'Répartition des financements'!$F$15:F141),IF(AND('Répartition des financements'!B142="Acquisitions foncières",COUNTIF($G$15:G141,"AC+")&gt;0),0,IF(AND(B142="Investissements immatériels",COUNTIF($G$15:G141,"IM+")&gt;0),0,IF('Répartition des financements'!B142="Acquisitions foncières",'Dépenses prévisionnelles'!$J$5,IF(B142="Investissements immatériels",'Dépenses prévisionnelles'!$J$7,"0")))))))</f>
        <v>0</v>
      </c>
      <c r="I142" s="46">
        <f t="shared" si="3"/>
        <v>0</v>
      </c>
    </row>
    <row r="143" spans="1:9" x14ac:dyDescent="0.35">
      <c r="A143" s="47" t="str">
        <f>IF('Dépenses prévisionnelles'!A142="","",'Dépenses prévisionnelles'!A142)</f>
        <v/>
      </c>
      <c r="B143" s="47" t="str">
        <f>IF('Dépenses prévisionnelles'!B142="","",'Dépenses prévisionnelles'!B142)</f>
        <v/>
      </c>
      <c r="C143" s="46">
        <f>'Dépenses prévisionnelles'!D142</f>
        <v>0</v>
      </c>
      <c r="D143" s="37"/>
      <c r="E143" s="45" t="str">
        <f t="shared" si="2"/>
        <v>80%</v>
      </c>
      <c r="F143" s="45" t="str">
        <f>IF(B143="Acquisitions foncières",SUMIF($B$15:B143,"Acquisitions foncières",$C$15:C143),IF(B143="Investissements immatériels",SUMIF($B$15:B143,"Investissements immatériels",$C$15:C143),""))</f>
        <v/>
      </c>
      <c r="G143" s="45" t="str">
        <f>IF(AND(B143="Acquisitions foncières",F143&gt;'Dépenses prévisionnelles'!$J$5),"AC+",IF(AND(B143="Investissements immatériels",F143&gt;'Dépenses prévisionnelles'!$J$7),"IM+",IF(AND(B143="Acquisitions foncières",'Dépenses prévisionnelles'!$I$5="Ce montant dépasse le seuil de 10% du montant total des dépenses"),"AC",IF(AND(B143="Investissements immatériels",$I$7="Le montant des dépenses a été ajusté pours respecter le seuil de 20%"),"IM",""))))</f>
        <v/>
      </c>
      <c r="H143" s="46" t="str">
        <f>IF(OR(AND(B143="Acquisitions foncières",'Dépenses prévisionnelles'!$I$5="seuil respecté"),AND(B143="Investissements immatériels",'Dépenses prévisionnelles'!$I$7="seuil respecté"),B143="Investissements matériels",AND(B143="Acquisitions foncières",'Dépenses prévisionnelles'!$I$5="Ce montant dépasse le seuil de 10% du montant total des dépenses",F143&lt;'Dépenses prévisionnelles'!$J$5,B143="Acquisitions foncières",COUNTIF($G$15:G142,OR("AC+","AC"))=0),AND(B143="Investissements immatériels",'Dépenses prévisionnelles'!$I$7="Le montant des dépenses a été ajusté pour respecter le seuil de 20%",F143&lt;'Dépenses prévisionnelles'!$J$7,B143="Investissements immatériels",COUNTIF($G$15:G142,OR("IM+","IM"))=0)),'Répartition des financements'!C143,IF(AND(B143="Acquisitions foncières",COUNTIF($G$15:G142,"AC+")=0,COUNTIF($G$15:G142,"AC")&gt;0),'Dépenses prévisionnelles'!$J$5-SUMIF('Répartition des financements'!$G$15:G142,"AC",'Répartition des financements'!$F$15:F142),IF(AND(B143="Investissements immatériels",COUNTIF($G$15:G142,"IM+")=0,COUNTIF($G$15:G142,"IM")&gt;0),'Dépenses prévisionnelles'!$J$7-SUMIF('Répartition des financements'!$G$15:G142,"IM",'Répartition des financements'!$F$15:F142),IF(AND('Répartition des financements'!B143="Acquisitions foncières",COUNTIF($G$15:G142,"AC+")&gt;0),0,IF(AND(B143="Investissements immatériels",COUNTIF($G$15:G142,"IM+")&gt;0),0,IF('Répartition des financements'!B143="Acquisitions foncières",'Dépenses prévisionnelles'!$J$5,IF(B143="Investissements immatériels",'Dépenses prévisionnelles'!$J$7,"0")))))))</f>
        <v>0</v>
      </c>
      <c r="I143" s="46">
        <f t="shared" si="3"/>
        <v>0</v>
      </c>
    </row>
    <row r="144" spans="1:9" x14ac:dyDescent="0.35">
      <c r="A144" s="47" t="str">
        <f>IF('Dépenses prévisionnelles'!A143="","",'Dépenses prévisionnelles'!A143)</f>
        <v/>
      </c>
      <c r="B144" s="47" t="str">
        <f>IF('Dépenses prévisionnelles'!B143="","",'Dépenses prévisionnelles'!B143)</f>
        <v/>
      </c>
      <c r="C144" s="46">
        <f>'Dépenses prévisionnelles'!D143</f>
        <v>0</v>
      </c>
      <c r="D144" s="37"/>
      <c r="E144" s="45" t="str">
        <f t="shared" ref="E144:E207" si="4">IF(AND($C$11="Oui",D144="Non"),"65%","80%")</f>
        <v>80%</v>
      </c>
      <c r="F144" s="45" t="str">
        <f>IF(B144="Acquisitions foncières",SUMIF($B$15:B144,"Acquisitions foncières",$C$15:C144),IF(B144="Investissements immatériels",SUMIF($B$15:B144,"Investissements immatériels",$C$15:C144),""))</f>
        <v/>
      </c>
      <c r="G144" s="45" t="str">
        <f>IF(AND(B144="Acquisitions foncières",F144&gt;'Dépenses prévisionnelles'!$J$5),"AC+",IF(AND(B144="Investissements immatériels",F144&gt;'Dépenses prévisionnelles'!$J$7),"IM+",IF(AND(B144="Acquisitions foncières",'Dépenses prévisionnelles'!$I$5="Ce montant dépasse le seuil de 10% du montant total des dépenses"),"AC",IF(AND(B144="Investissements immatériels",$I$7="Le montant des dépenses a été ajusté pours respecter le seuil de 20%"),"IM",""))))</f>
        <v/>
      </c>
      <c r="H144" s="46" t="str">
        <f>IF(OR(AND(B144="Acquisitions foncières",'Dépenses prévisionnelles'!$I$5="seuil respecté"),AND(B144="Investissements immatériels",'Dépenses prévisionnelles'!$I$7="seuil respecté"),B144="Investissements matériels",AND(B144="Acquisitions foncières",'Dépenses prévisionnelles'!$I$5="Ce montant dépasse le seuil de 10% du montant total des dépenses",F144&lt;'Dépenses prévisionnelles'!$J$5,B144="Acquisitions foncières",COUNTIF($G$15:G143,OR("AC+","AC"))=0),AND(B144="Investissements immatériels",'Dépenses prévisionnelles'!$I$7="Le montant des dépenses a été ajusté pour respecter le seuil de 20%",F144&lt;'Dépenses prévisionnelles'!$J$7,B144="Investissements immatériels",COUNTIF($G$15:G143,OR("IM+","IM"))=0)),'Répartition des financements'!C144,IF(AND(B144="Acquisitions foncières",COUNTIF($G$15:G143,"AC+")=0,COUNTIF($G$15:G143,"AC")&gt;0),'Dépenses prévisionnelles'!$J$5-SUMIF('Répartition des financements'!$G$15:G143,"AC",'Répartition des financements'!$F$15:F143),IF(AND(B144="Investissements immatériels",COUNTIF($G$15:G143,"IM+")=0,COUNTIF($G$15:G143,"IM")&gt;0),'Dépenses prévisionnelles'!$J$7-SUMIF('Répartition des financements'!$G$15:G143,"IM",'Répartition des financements'!$F$15:F143),IF(AND('Répartition des financements'!B144="Acquisitions foncières",COUNTIF($G$15:G143,"AC+")&gt;0),0,IF(AND(B144="Investissements immatériels",COUNTIF($G$15:G143,"IM+")&gt;0),0,IF('Répartition des financements'!B144="Acquisitions foncières",'Dépenses prévisionnelles'!$J$5,IF(B144="Investissements immatériels",'Dépenses prévisionnelles'!$J$7,"0")))))))</f>
        <v>0</v>
      </c>
      <c r="I144" s="46">
        <f t="shared" ref="I144:I207" si="5">H144*E144</f>
        <v>0</v>
      </c>
    </row>
    <row r="145" spans="1:9" x14ac:dyDescent="0.35">
      <c r="A145" s="47" t="str">
        <f>IF('Dépenses prévisionnelles'!A144="","",'Dépenses prévisionnelles'!A144)</f>
        <v/>
      </c>
      <c r="B145" s="47" t="str">
        <f>IF('Dépenses prévisionnelles'!B144="","",'Dépenses prévisionnelles'!B144)</f>
        <v/>
      </c>
      <c r="C145" s="46">
        <f>'Dépenses prévisionnelles'!D144</f>
        <v>0</v>
      </c>
      <c r="D145" s="37"/>
      <c r="E145" s="45" t="str">
        <f t="shared" si="4"/>
        <v>80%</v>
      </c>
      <c r="F145" s="45" t="str">
        <f>IF(B145="Acquisitions foncières",SUMIF($B$15:B145,"Acquisitions foncières",$C$15:C145),IF(B145="Investissements immatériels",SUMIF($B$15:B145,"Investissements immatériels",$C$15:C145),""))</f>
        <v/>
      </c>
      <c r="G145" s="45" t="str">
        <f>IF(AND(B145="Acquisitions foncières",F145&gt;'Dépenses prévisionnelles'!$J$5),"AC+",IF(AND(B145="Investissements immatériels",F145&gt;'Dépenses prévisionnelles'!$J$7),"IM+",IF(AND(B145="Acquisitions foncières",'Dépenses prévisionnelles'!$I$5="Ce montant dépasse le seuil de 10% du montant total des dépenses"),"AC",IF(AND(B145="Investissements immatériels",$I$7="Le montant des dépenses a été ajusté pours respecter le seuil de 20%"),"IM",""))))</f>
        <v/>
      </c>
      <c r="H145" s="46" t="str">
        <f>IF(OR(AND(B145="Acquisitions foncières",'Dépenses prévisionnelles'!$I$5="seuil respecté"),AND(B145="Investissements immatériels",'Dépenses prévisionnelles'!$I$7="seuil respecté"),B145="Investissements matériels",AND(B145="Acquisitions foncières",'Dépenses prévisionnelles'!$I$5="Ce montant dépasse le seuil de 10% du montant total des dépenses",F145&lt;'Dépenses prévisionnelles'!$J$5,B145="Acquisitions foncières",COUNTIF($G$15:G144,OR("AC+","AC"))=0),AND(B145="Investissements immatériels",'Dépenses prévisionnelles'!$I$7="Le montant des dépenses a été ajusté pour respecter le seuil de 20%",F145&lt;'Dépenses prévisionnelles'!$J$7,B145="Investissements immatériels",COUNTIF($G$15:G144,OR("IM+","IM"))=0)),'Répartition des financements'!C145,IF(AND(B145="Acquisitions foncières",COUNTIF($G$15:G144,"AC+")=0,COUNTIF($G$15:G144,"AC")&gt;0),'Dépenses prévisionnelles'!$J$5-SUMIF('Répartition des financements'!$G$15:G144,"AC",'Répartition des financements'!$F$15:F144),IF(AND(B145="Investissements immatériels",COUNTIF($G$15:G144,"IM+")=0,COUNTIF($G$15:G144,"IM")&gt;0),'Dépenses prévisionnelles'!$J$7-SUMIF('Répartition des financements'!$G$15:G144,"IM",'Répartition des financements'!$F$15:F144),IF(AND('Répartition des financements'!B145="Acquisitions foncières",COUNTIF($G$15:G144,"AC+")&gt;0),0,IF(AND(B145="Investissements immatériels",COUNTIF($G$15:G144,"IM+")&gt;0),0,IF('Répartition des financements'!B145="Acquisitions foncières",'Dépenses prévisionnelles'!$J$5,IF(B145="Investissements immatériels",'Dépenses prévisionnelles'!$J$7,"0")))))))</f>
        <v>0</v>
      </c>
      <c r="I145" s="46">
        <f t="shared" si="5"/>
        <v>0</v>
      </c>
    </row>
    <row r="146" spans="1:9" x14ac:dyDescent="0.35">
      <c r="A146" s="47" t="str">
        <f>IF('Dépenses prévisionnelles'!A145="","",'Dépenses prévisionnelles'!A145)</f>
        <v/>
      </c>
      <c r="B146" s="47" t="str">
        <f>IF('Dépenses prévisionnelles'!B145="","",'Dépenses prévisionnelles'!B145)</f>
        <v/>
      </c>
      <c r="C146" s="46">
        <f>'Dépenses prévisionnelles'!D145</f>
        <v>0</v>
      </c>
      <c r="D146" s="37"/>
      <c r="E146" s="45" t="str">
        <f t="shared" si="4"/>
        <v>80%</v>
      </c>
      <c r="F146" s="45" t="str">
        <f>IF(B146="Acquisitions foncières",SUMIF($B$15:B146,"Acquisitions foncières",$C$15:C146),IF(B146="Investissements immatériels",SUMIF($B$15:B146,"Investissements immatériels",$C$15:C146),""))</f>
        <v/>
      </c>
      <c r="G146" s="45" t="str">
        <f>IF(AND(B146="Acquisitions foncières",F146&gt;'Dépenses prévisionnelles'!$J$5),"AC+",IF(AND(B146="Investissements immatériels",F146&gt;'Dépenses prévisionnelles'!$J$7),"IM+",IF(AND(B146="Acquisitions foncières",'Dépenses prévisionnelles'!$I$5="Ce montant dépasse le seuil de 10% du montant total des dépenses"),"AC",IF(AND(B146="Investissements immatériels",$I$7="Le montant des dépenses a été ajusté pours respecter le seuil de 20%"),"IM",""))))</f>
        <v/>
      </c>
      <c r="H146" s="46" t="str">
        <f>IF(OR(AND(B146="Acquisitions foncières",'Dépenses prévisionnelles'!$I$5="seuil respecté"),AND(B146="Investissements immatériels",'Dépenses prévisionnelles'!$I$7="seuil respecté"),B146="Investissements matériels",AND(B146="Acquisitions foncières",'Dépenses prévisionnelles'!$I$5="Ce montant dépasse le seuil de 10% du montant total des dépenses",F146&lt;'Dépenses prévisionnelles'!$J$5,B146="Acquisitions foncières",COUNTIF($G$15:G145,OR("AC+","AC"))=0),AND(B146="Investissements immatériels",'Dépenses prévisionnelles'!$I$7="Le montant des dépenses a été ajusté pour respecter le seuil de 20%",F146&lt;'Dépenses prévisionnelles'!$J$7,B146="Investissements immatériels",COUNTIF($G$15:G145,OR("IM+","IM"))=0)),'Répartition des financements'!C146,IF(AND(B146="Acquisitions foncières",COUNTIF($G$15:G145,"AC+")=0,COUNTIF($G$15:G145,"AC")&gt;0),'Dépenses prévisionnelles'!$J$5-SUMIF('Répartition des financements'!$G$15:G145,"AC",'Répartition des financements'!$F$15:F145),IF(AND(B146="Investissements immatériels",COUNTIF($G$15:G145,"IM+")=0,COUNTIF($G$15:G145,"IM")&gt;0),'Dépenses prévisionnelles'!$J$7-SUMIF('Répartition des financements'!$G$15:G145,"IM",'Répartition des financements'!$F$15:F145),IF(AND('Répartition des financements'!B146="Acquisitions foncières",COUNTIF($G$15:G145,"AC+")&gt;0),0,IF(AND(B146="Investissements immatériels",COUNTIF($G$15:G145,"IM+")&gt;0),0,IF('Répartition des financements'!B146="Acquisitions foncières",'Dépenses prévisionnelles'!$J$5,IF(B146="Investissements immatériels",'Dépenses prévisionnelles'!$J$7,"0")))))))</f>
        <v>0</v>
      </c>
      <c r="I146" s="46">
        <f t="shared" si="5"/>
        <v>0</v>
      </c>
    </row>
    <row r="147" spans="1:9" x14ac:dyDescent="0.35">
      <c r="A147" s="47" t="str">
        <f>IF('Dépenses prévisionnelles'!A146="","",'Dépenses prévisionnelles'!A146)</f>
        <v/>
      </c>
      <c r="B147" s="47" t="str">
        <f>IF('Dépenses prévisionnelles'!B146="","",'Dépenses prévisionnelles'!B146)</f>
        <v/>
      </c>
      <c r="C147" s="46">
        <f>'Dépenses prévisionnelles'!D146</f>
        <v>0</v>
      </c>
      <c r="D147" s="37"/>
      <c r="E147" s="45" t="str">
        <f t="shared" si="4"/>
        <v>80%</v>
      </c>
      <c r="F147" s="45" t="str">
        <f>IF(B147="Acquisitions foncières",SUMIF($B$15:B147,"Acquisitions foncières",$C$15:C147),IF(B147="Investissements immatériels",SUMIF($B$15:B147,"Investissements immatériels",$C$15:C147),""))</f>
        <v/>
      </c>
      <c r="G147" s="45" t="str">
        <f>IF(AND(B147="Acquisitions foncières",F147&gt;'Dépenses prévisionnelles'!$J$5),"AC+",IF(AND(B147="Investissements immatériels",F147&gt;'Dépenses prévisionnelles'!$J$7),"IM+",IF(AND(B147="Acquisitions foncières",'Dépenses prévisionnelles'!$I$5="Ce montant dépasse le seuil de 10% du montant total des dépenses"),"AC",IF(AND(B147="Investissements immatériels",$I$7="Le montant des dépenses a été ajusté pours respecter le seuil de 20%"),"IM",""))))</f>
        <v/>
      </c>
      <c r="H147" s="46" t="str">
        <f>IF(OR(AND(B147="Acquisitions foncières",'Dépenses prévisionnelles'!$I$5="seuil respecté"),AND(B147="Investissements immatériels",'Dépenses prévisionnelles'!$I$7="seuil respecté"),B147="Investissements matériels",AND(B147="Acquisitions foncières",'Dépenses prévisionnelles'!$I$5="Ce montant dépasse le seuil de 10% du montant total des dépenses",F147&lt;'Dépenses prévisionnelles'!$J$5,B147="Acquisitions foncières",COUNTIF($G$15:G146,OR("AC+","AC"))=0),AND(B147="Investissements immatériels",'Dépenses prévisionnelles'!$I$7="Le montant des dépenses a été ajusté pour respecter le seuil de 20%",F147&lt;'Dépenses prévisionnelles'!$J$7,B147="Investissements immatériels",COUNTIF($G$15:G146,OR("IM+","IM"))=0)),'Répartition des financements'!C147,IF(AND(B147="Acquisitions foncières",COUNTIF($G$15:G146,"AC+")=0,COUNTIF($G$15:G146,"AC")&gt;0),'Dépenses prévisionnelles'!$J$5-SUMIF('Répartition des financements'!$G$15:G146,"AC",'Répartition des financements'!$F$15:F146),IF(AND(B147="Investissements immatériels",COUNTIF($G$15:G146,"IM+")=0,COUNTIF($G$15:G146,"IM")&gt;0),'Dépenses prévisionnelles'!$J$7-SUMIF('Répartition des financements'!$G$15:G146,"IM",'Répartition des financements'!$F$15:F146),IF(AND('Répartition des financements'!B147="Acquisitions foncières",COUNTIF($G$15:G146,"AC+")&gt;0),0,IF(AND(B147="Investissements immatériels",COUNTIF($G$15:G146,"IM+")&gt;0),0,IF('Répartition des financements'!B147="Acquisitions foncières",'Dépenses prévisionnelles'!$J$5,IF(B147="Investissements immatériels",'Dépenses prévisionnelles'!$J$7,"0")))))))</f>
        <v>0</v>
      </c>
      <c r="I147" s="46">
        <f t="shared" si="5"/>
        <v>0</v>
      </c>
    </row>
    <row r="148" spans="1:9" x14ac:dyDescent="0.35">
      <c r="A148" s="47" t="str">
        <f>IF('Dépenses prévisionnelles'!A147="","",'Dépenses prévisionnelles'!A147)</f>
        <v/>
      </c>
      <c r="B148" s="47" t="str">
        <f>IF('Dépenses prévisionnelles'!B147="","",'Dépenses prévisionnelles'!B147)</f>
        <v/>
      </c>
      <c r="C148" s="46">
        <f>'Dépenses prévisionnelles'!D147</f>
        <v>0</v>
      </c>
      <c r="D148" s="37"/>
      <c r="E148" s="45" t="str">
        <f t="shared" si="4"/>
        <v>80%</v>
      </c>
      <c r="F148" s="45" t="str">
        <f>IF(B148="Acquisitions foncières",SUMIF($B$15:B148,"Acquisitions foncières",$C$15:C148),IF(B148="Investissements immatériels",SUMIF($B$15:B148,"Investissements immatériels",$C$15:C148),""))</f>
        <v/>
      </c>
      <c r="G148" s="45" t="str">
        <f>IF(AND(B148="Acquisitions foncières",F148&gt;'Dépenses prévisionnelles'!$J$5),"AC+",IF(AND(B148="Investissements immatériels",F148&gt;'Dépenses prévisionnelles'!$J$7),"IM+",IF(AND(B148="Acquisitions foncières",'Dépenses prévisionnelles'!$I$5="Ce montant dépasse le seuil de 10% du montant total des dépenses"),"AC",IF(AND(B148="Investissements immatériels",$I$7="Le montant des dépenses a été ajusté pours respecter le seuil de 20%"),"IM",""))))</f>
        <v/>
      </c>
      <c r="H148" s="46" t="str">
        <f>IF(OR(AND(B148="Acquisitions foncières",'Dépenses prévisionnelles'!$I$5="seuil respecté"),AND(B148="Investissements immatériels",'Dépenses prévisionnelles'!$I$7="seuil respecté"),B148="Investissements matériels",AND(B148="Acquisitions foncières",'Dépenses prévisionnelles'!$I$5="Ce montant dépasse le seuil de 10% du montant total des dépenses",F148&lt;'Dépenses prévisionnelles'!$J$5,B148="Acquisitions foncières",COUNTIF($G$15:G147,OR("AC+","AC"))=0),AND(B148="Investissements immatériels",'Dépenses prévisionnelles'!$I$7="Le montant des dépenses a été ajusté pour respecter le seuil de 20%",F148&lt;'Dépenses prévisionnelles'!$J$7,B148="Investissements immatériels",COUNTIF($G$15:G147,OR("IM+","IM"))=0)),'Répartition des financements'!C148,IF(AND(B148="Acquisitions foncières",COUNTIF($G$15:G147,"AC+")=0,COUNTIF($G$15:G147,"AC")&gt;0),'Dépenses prévisionnelles'!$J$5-SUMIF('Répartition des financements'!$G$15:G147,"AC",'Répartition des financements'!$F$15:F147),IF(AND(B148="Investissements immatériels",COUNTIF($G$15:G147,"IM+")=0,COUNTIF($G$15:G147,"IM")&gt;0),'Dépenses prévisionnelles'!$J$7-SUMIF('Répartition des financements'!$G$15:G147,"IM",'Répartition des financements'!$F$15:F147),IF(AND('Répartition des financements'!B148="Acquisitions foncières",COUNTIF($G$15:G147,"AC+")&gt;0),0,IF(AND(B148="Investissements immatériels",COUNTIF($G$15:G147,"IM+")&gt;0),0,IF('Répartition des financements'!B148="Acquisitions foncières",'Dépenses prévisionnelles'!$J$5,IF(B148="Investissements immatériels",'Dépenses prévisionnelles'!$J$7,"0")))))))</f>
        <v>0</v>
      </c>
      <c r="I148" s="46">
        <f t="shared" si="5"/>
        <v>0</v>
      </c>
    </row>
    <row r="149" spans="1:9" x14ac:dyDescent="0.35">
      <c r="A149" s="47" t="str">
        <f>IF('Dépenses prévisionnelles'!A148="","",'Dépenses prévisionnelles'!A148)</f>
        <v/>
      </c>
      <c r="B149" s="47" t="str">
        <f>IF('Dépenses prévisionnelles'!B148="","",'Dépenses prévisionnelles'!B148)</f>
        <v/>
      </c>
      <c r="C149" s="46">
        <f>'Dépenses prévisionnelles'!D148</f>
        <v>0</v>
      </c>
      <c r="D149" s="37"/>
      <c r="E149" s="45" t="str">
        <f t="shared" si="4"/>
        <v>80%</v>
      </c>
      <c r="F149" s="45" t="str">
        <f>IF(B149="Acquisitions foncières",SUMIF($B$15:B149,"Acquisitions foncières",$C$15:C149),IF(B149="Investissements immatériels",SUMIF($B$15:B149,"Investissements immatériels",$C$15:C149),""))</f>
        <v/>
      </c>
      <c r="G149" s="45" t="str">
        <f>IF(AND(B149="Acquisitions foncières",F149&gt;'Dépenses prévisionnelles'!$J$5),"AC+",IF(AND(B149="Investissements immatériels",F149&gt;'Dépenses prévisionnelles'!$J$7),"IM+",IF(AND(B149="Acquisitions foncières",'Dépenses prévisionnelles'!$I$5="Ce montant dépasse le seuil de 10% du montant total des dépenses"),"AC",IF(AND(B149="Investissements immatériels",$I$7="Le montant des dépenses a été ajusté pours respecter le seuil de 20%"),"IM",""))))</f>
        <v/>
      </c>
      <c r="H149" s="46" t="str">
        <f>IF(OR(AND(B149="Acquisitions foncières",'Dépenses prévisionnelles'!$I$5="seuil respecté"),AND(B149="Investissements immatériels",'Dépenses prévisionnelles'!$I$7="seuil respecté"),B149="Investissements matériels",AND(B149="Acquisitions foncières",'Dépenses prévisionnelles'!$I$5="Ce montant dépasse le seuil de 10% du montant total des dépenses",F149&lt;'Dépenses prévisionnelles'!$J$5,B149="Acquisitions foncières",COUNTIF($G$15:G148,OR("AC+","AC"))=0),AND(B149="Investissements immatériels",'Dépenses prévisionnelles'!$I$7="Le montant des dépenses a été ajusté pour respecter le seuil de 20%",F149&lt;'Dépenses prévisionnelles'!$J$7,B149="Investissements immatériels",COUNTIF($G$15:G148,OR("IM+","IM"))=0)),'Répartition des financements'!C149,IF(AND(B149="Acquisitions foncières",COUNTIF($G$15:G148,"AC+")=0,COUNTIF($G$15:G148,"AC")&gt;0),'Dépenses prévisionnelles'!$J$5-SUMIF('Répartition des financements'!$G$15:G148,"AC",'Répartition des financements'!$F$15:F148),IF(AND(B149="Investissements immatériels",COUNTIF($G$15:G148,"IM+")=0,COUNTIF($G$15:G148,"IM")&gt;0),'Dépenses prévisionnelles'!$J$7-SUMIF('Répartition des financements'!$G$15:G148,"IM",'Répartition des financements'!$F$15:F148),IF(AND('Répartition des financements'!B149="Acquisitions foncières",COUNTIF($G$15:G148,"AC+")&gt;0),0,IF(AND(B149="Investissements immatériels",COUNTIF($G$15:G148,"IM+")&gt;0),0,IF('Répartition des financements'!B149="Acquisitions foncières",'Dépenses prévisionnelles'!$J$5,IF(B149="Investissements immatériels",'Dépenses prévisionnelles'!$J$7,"0")))))))</f>
        <v>0</v>
      </c>
      <c r="I149" s="46">
        <f t="shared" si="5"/>
        <v>0</v>
      </c>
    </row>
    <row r="150" spans="1:9" x14ac:dyDescent="0.35">
      <c r="A150" s="47" t="str">
        <f>IF('Dépenses prévisionnelles'!A149="","",'Dépenses prévisionnelles'!A149)</f>
        <v/>
      </c>
      <c r="B150" s="47" t="str">
        <f>IF('Dépenses prévisionnelles'!B149="","",'Dépenses prévisionnelles'!B149)</f>
        <v/>
      </c>
      <c r="C150" s="46">
        <f>'Dépenses prévisionnelles'!D149</f>
        <v>0</v>
      </c>
      <c r="D150" s="37"/>
      <c r="E150" s="45" t="str">
        <f t="shared" si="4"/>
        <v>80%</v>
      </c>
      <c r="F150" s="45" t="str">
        <f>IF(B150="Acquisitions foncières",SUMIF($B$15:B150,"Acquisitions foncières",$C$15:C150),IF(B150="Investissements immatériels",SUMIF($B$15:B150,"Investissements immatériels",$C$15:C150),""))</f>
        <v/>
      </c>
      <c r="G150" s="45" t="str">
        <f>IF(AND(B150="Acquisitions foncières",F150&gt;'Dépenses prévisionnelles'!$J$5),"AC+",IF(AND(B150="Investissements immatériels",F150&gt;'Dépenses prévisionnelles'!$J$7),"IM+",IF(AND(B150="Acquisitions foncières",'Dépenses prévisionnelles'!$I$5="Ce montant dépasse le seuil de 10% du montant total des dépenses"),"AC",IF(AND(B150="Investissements immatériels",$I$7="Le montant des dépenses a été ajusté pours respecter le seuil de 20%"),"IM",""))))</f>
        <v/>
      </c>
      <c r="H150" s="46" t="str">
        <f>IF(OR(AND(B150="Acquisitions foncières",'Dépenses prévisionnelles'!$I$5="seuil respecté"),AND(B150="Investissements immatériels",'Dépenses prévisionnelles'!$I$7="seuil respecté"),B150="Investissements matériels",AND(B150="Acquisitions foncières",'Dépenses prévisionnelles'!$I$5="Ce montant dépasse le seuil de 10% du montant total des dépenses",F150&lt;'Dépenses prévisionnelles'!$J$5,B150="Acquisitions foncières",COUNTIF($G$15:G149,OR("AC+","AC"))=0),AND(B150="Investissements immatériels",'Dépenses prévisionnelles'!$I$7="Le montant des dépenses a été ajusté pour respecter le seuil de 20%",F150&lt;'Dépenses prévisionnelles'!$J$7,B150="Investissements immatériels",COUNTIF($G$15:G149,OR("IM+","IM"))=0)),'Répartition des financements'!C150,IF(AND(B150="Acquisitions foncières",COUNTIF($G$15:G149,"AC+")=0,COUNTIF($G$15:G149,"AC")&gt;0),'Dépenses prévisionnelles'!$J$5-SUMIF('Répartition des financements'!$G$15:G149,"AC",'Répartition des financements'!$F$15:F149),IF(AND(B150="Investissements immatériels",COUNTIF($G$15:G149,"IM+")=0,COUNTIF($G$15:G149,"IM")&gt;0),'Dépenses prévisionnelles'!$J$7-SUMIF('Répartition des financements'!$G$15:G149,"IM",'Répartition des financements'!$F$15:F149),IF(AND('Répartition des financements'!B150="Acquisitions foncières",COUNTIF($G$15:G149,"AC+")&gt;0),0,IF(AND(B150="Investissements immatériels",COUNTIF($G$15:G149,"IM+")&gt;0),0,IF('Répartition des financements'!B150="Acquisitions foncières",'Dépenses prévisionnelles'!$J$5,IF(B150="Investissements immatériels",'Dépenses prévisionnelles'!$J$7,"0")))))))</f>
        <v>0</v>
      </c>
      <c r="I150" s="46">
        <f t="shared" si="5"/>
        <v>0</v>
      </c>
    </row>
    <row r="151" spans="1:9" x14ac:dyDescent="0.35">
      <c r="A151" s="47" t="str">
        <f>IF('Dépenses prévisionnelles'!A150="","",'Dépenses prévisionnelles'!A150)</f>
        <v/>
      </c>
      <c r="B151" s="47" t="str">
        <f>IF('Dépenses prévisionnelles'!B150="","",'Dépenses prévisionnelles'!B150)</f>
        <v/>
      </c>
      <c r="C151" s="46">
        <f>'Dépenses prévisionnelles'!D150</f>
        <v>0</v>
      </c>
      <c r="D151" s="37"/>
      <c r="E151" s="45" t="str">
        <f t="shared" si="4"/>
        <v>80%</v>
      </c>
      <c r="F151" s="45" t="str">
        <f>IF(B151="Acquisitions foncières",SUMIF($B$15:B151,"Acquisitions foncières",$C$15:C151),IF(B151="Investissements immatériels",SUMIF($B$15:B151,"Investissements immatériels",$C$15:C151),""))</f>
        <v/>
      </c>
      <c r="G151" s="45" t="str">
        <f>IF(AND(B151="Acquisitions foncières",F151&gt;'Dépenses prévisionnelles'!$J$5),"AC+",IF(AND(B151="Investissements immatériels",F151&gt;'Dépenses prévisionnelles'!$J$7),"IM+",IF(AND(B151="Acquisitions foncières",'Dépenses prévisionnelles'!$I$5="Ce montant dépasse le seuil de 10% du montant total des dépenses"),"AC",IF(AND(B151="Investissements immatériels",$I$7="Le montant des dépenses a été ajusté pours respecter le seuil de 20%"),"IM",""))))</f>
        <v/>
      </c>
      <c r="H151" s="46" t="str">
        <f>IF(OR(AND(B151="Acquisitions foncières",'Dépenses prévisionnelles'!$I$5="seuil respecté"),AND(B151="Investissements immatériels",'Dépenses prévisionnelles'!$I$7="seuil respecté"),B151="Investissements matériels",AND(B151="Acquisitions foncières",'Dépenses prévisionnelles'!$I$5="Ce montant dépasse le seuil de 10% du montant total des dépenses",F151&lt;'Dépenses prévisionnelles'!$J$5,B151="Acquisitions foncières",COUNTIF($G$15:G150,OR("AC+","AC"))=0),AND(B151="Investissements immatériels",'Dépenses prévisionnelles'!$I$7="Le montant des dépenses a été ajusté pour respecter le seuil de 20%",F151&lt;'Dépenses prévisionnelles'!$J$7,B151="Investissements immatériels",COUNTIF($G$15:G150,OR("IM+","IM"))=0)),'Répartition des financements'!C151,IF(AND(B151="Acquisitions foncières",COUNTIF($G$15:G150,"AC+")=0,COUNTIF($G$15:G150,"AC")&gt;0),'Dépenses prévisionnelles'!$J$5-SUMIF('Répartition des financements'!$G$15:G150,"AC",'Répartition des financements'!$F$15:F150),IF(AND(B151="Investissements immatériels",COUNTIF($G$15:G150,"IM+")=0,COUNTIF($G$15:G150,"IM")&gt;0),'Dépenses prévisionnelles'!$J$7-SUMIF('Répartition des financements'!$G$15:G150,"IM",'Répartition des financements'!$F$15:F150),IF(AND('Répartition des financements'!B151="Acquisitions foncières",COUNTIF($G$15:G150,"AC+")&gt;0),0,IF(AND(B151="Investissements immatériels",COUNTIF($G$15:G150,"IM+")&gt;0),0,IF('Répartition des financements'!B151="Acquisitions foncières",'Dépenses prévisionnelles'!$J$5,IF(B151="Investissements immatériels",'Dépenses prévisionnelles'!$J$7,"0")))))))</f>
        <v>0</v>
      </c>
      <c r="I151" s="46">
        <f t="shared" si="5"/>
        <v>0</v>
      </c>
    </row>
    <row r="152" spans="1:9" x14ac:dyDescent="0.35">
      <c r="A152" s="47" t="str">
        <f>IF('Dépenses prévisionnelles'!A151="","",'Dépenses prévisionnelles'!A151)</f>
        <v/>
      </c>
      <c r="B152" s="47" t="str">
        <f>IF('Dépenses prévisionnelles'!B151="","",'Dépenses prévisionnelles'!B151)</f>
        <v/>
      </c>
      <c r="C152" s="46">
        <f>'Dépenses prévisionnelles'!D151</f>
        <v>0</v>
      </c>
      <c r="D152" s="37"/>
      <c r="E152" s="45" t="str">
        <f t="shared" si="4"/>
        <v>80%</v>
      </c>
      <c r="F152" s="45" t="str">
        <f>IF(B152="Acquisitions foncières",SUMIF($B$15:B152,"Acquisitions foncières",$C$15:C152),IF(B152="Investissements immatériels",SUMIF($B$15:B152,"Investissements immatériels",$C$15:C152),""))</f>
        <v/>
      </c>
      <c r="G152" s="45" t="str">
        <f>IF(AND(B152="Acquisitions foncières",F152&gt;'Dépenses prévisionnelles'!$J$5),"AC+",IF(AND(B152="Investissements immatériels",F152&gt;'Dépenses prévisionnelles'!$J$7),"IM+",IF(AND(B152="Acquisitions foncières",'Dépenses prévisionnelles'!$I$5="Ce montant dépasse le seuil de 10% du montant total des dépenses"),"AC",IF(AND(B152="Investissements immatériels",$I$7="Le montant des dépenses a été ajusté pours respecter le seuil de 20%"),"IM",""))))</f>
        <v/>
      </c>
      <c r="H152" s="46" t="str">
        <f>IF(OR(AND(B152="Acquisitions foncières",'Dépenses prévisionnelles'!$I$5="seuil respecté"),AND(B152="Investissements immatériels",'Dépenses prévisionnelles'!$I$7="seuil respecté"),B152="Investissements matériels",AND(B152="Acquisitions foncières",'Dépenses prévisionnelles'!$I$5="Ce montant dépasse le seuil de 10% du montant total des dépenses",F152&lt;'Dépenses prévisionnelles'!$J$5,B152="Acquisitions foncières",COUNTIF($G$15:G151,OR("AC+","AC"))=0),AND(B152="Investissements immatériels",'Dépenses prévisionnelles'!$I$7="Le montant des dépenses a été ajusté pour respecter le seuil de 20%",F152&lt;'Dépenses prévisionnelles'!$J$7,B152="Investissements immatériels",COUNTIF($G$15:G151,OR("IM+","IM"))=0)),'Répartition des financements'!C152,IF(AND(B152="Acquisitions foncières",COUNTIF($G$15:G151,"AC+")=0,COUNTIF($G$15:G151,"AC")&gt;0),'Dépenses prévisionnelles'!$J$5-SUMIF('Répartition des financements'!$G$15:G151,"AC",'Répartition des financements'!$F$15:F151),IF(AND(B152="Investissements immatériels",COUNTIF($G$15:G151,"IM+")=0,COUNTIF($G$15:G151,"IM")&gt;0),'Dépenses prévisionnelles'!$J$7-SUMIF('Répartition des financements'!$G$15:G151,"IM",'Répartition des financements'!$F$15:F151),IF(AND('Répartition des financements'!B152="Acquisitions foncières",COUNTIF($G$15:G151,"AC+")&gt;0),0,IF(AND(B152="Investissements immatériels",COUNTIF($G$15:G151,"IM+")&gt;0),0,IF('Répartition des financements'!B152="Acquisitions foncières",'Dépenses prévisionnelles'!$J$5,IF(B152="Investissements immatériels",'Dépenses prévisionnelles'!$J$7,"0")))))))</f>
        <v>0</v>
      </c>
      <c r="I152" s="46">
        <f t="shared" si="5"/>
        <v>0</v>
      </c>
    </row>
    <row r="153" spans="1:9" x14ac:dyDescent="0.35">
      <c r="A153" s="47" t="str">
        <f>IF('Dépenses prévisionnelles'!A152="","",'Dépenses prévisionnelles'!A152)</f>
        <v/>
      </c>
      <c r="B153" s="47" t="str">
        <f>IF('Dépenses prévisionnelles'!B152="","",'Dépenses prévisionnelles'!B152)</f>
        <v/>
      </c>
      <c r="C153" s="46">
        <f>'Dépenses prévisionnelles'!D152</f>
        <v>0</v>
      </c>
      <c r="D153" s="37"/>
      <c r="E153" s="45" t="str">
        <f t="shared" si="4"/>
        <v>80%</v>
      </c>
      <c r="F153" s="45" t="str">
        <f>IF(B153="Acquisitions foncières",SUMIF($B$15:B153,"Acquisitions foncières",$C$15:C153),IF(B153="Investissements immatériels",SUMIF($B$15:B153,"Investissements immatériels",$C$15:C153),""))</f>
        <v/>
      </c>
      <c r="G153" s="45" t="str">
        <f>IF(AND(B153="Acquisitions foncières",F153&gt;'Dépenses prévisionnelles'!$J$5),"AC+",IF(AND(B153="Investissements immatériels",F153&gt;'Dépenses prévisionnelles'!$J$7),"IM+",IF(AND(B153="Acquisitions foncières",'Dépenses prévisionnelles'!$I$5="Ce montant dépasse le seuil de 10% du montant total des dépenses"),"AC",IF(AND(B153="Investissements immatériels",$I$7="Le montant des dépenses a été ajusté pours respecter le seuil de 20%"),"IM",""))))</f>
        <v/>
      </c>
      <c r="H153" s="46" t="str">
        <f>IF(OR(AND(B153="Acquisitions foncières",'Dépenses prévisionnelles'!$I$5="seuil respecté"),AND(B153="Investissements immatériels",'Dépenses prévisionnelles'!$I$7="seuil respecté"),B153="Investissements matériels",AND(B153="Acquisitions foncières",'Dépenses prévisionnelles'!$I$5="Ce montant dépasse le seuil de 10% du montant total des dépenses",F153&lt;'Dépenses prévisionnelles'!$J$5,B153="Acquisitions foncières",COUNTIF($G$15:G152,OR("AC+","AC"))=0),AND(B153="Investissements immatériels",'Dépenses prévisionnelles'!$I$7="Le montant des dépenses a été ajusté pour respecter le seuil de 20%",F153&lt;'Dépenses prévisionnelles'!$J$7,B153="Investissements immatériels",COUNTIF($G$15:G152,OR("IM+","IM"))=0)),'Répartition des financements'!C153,IF(AND(B153="Acquisitions foncières",COUNTIF($G$15:G152,"AC+")=0,COUNTIF($G$15:G152,"AC")&gt;0),'Dépenses prévisionnelles'!$J$5-SUMIF('Répartition des financements'!$G$15:G152,"AC",'Répartition des financements'!$F$15:F152),IF(AND(B153="Investissements immatériels",COUNTIF($G$15:G152,"IM+")=0,COUNTIF($G$15:G152,"IM")&gt;0),'Dépenses prévisionnelles'!$J$7-SUMIF('Répartition des financements'!$G$15:G152,"IM",'Répartition des financements'!$F$15:F152),IF(AND('Répartition des financements'!B153="Acquisitions foncières",COUNTIF($G$15:G152,"AC+")&gt;0),0,IF(AND(B153="Investissements immatériels",COUNTIF($G$15:G152,"IM+")&gt;0),0,IF('Répartition des financements'!B153="Acquisitions foncières",'Dépenses prévisionnelles'!$J$5,IF(B153="Investissements immatériels",'Dépenses prévisionnelles'!$J$7,"0")))))))</f>
        <v>0</v>
      </c>
      <c r="I153" s="46">
        <f t="shared" si="5"/>
        <v>0</v>
      </c>
    </row>
    <row r="154" spans="1:9" x14ac:dyDescent="0.35">
      <c r="A154" s="47" t="str">
        <f>IF('Dépenses prévisionnelles'!A153="","",'Dépenses prévisionnelles'!A153)</f>
        <v/>
      </c>
      <c r="B154" s="47" t="str">
        <f>IF('Dépenses prévisionnelles'!B153="","",'Dépenses prévisionnelles'!B153)</f>
        <v/>
      </c>
      <c r="C154" s="46">
        <f>'Dépenses prévisionnelles'!D153</f>
        <v>0</v>
      </c>
      <c r="D154" s="37"/>
      <c r="E154" s="45" t="str">
        <f t="shared" si="4"/>
        <v>80%</v>
      </c>
      <c r="F154" s="45" t="str">
        <f>IF(B154="Acquisitions foncières",SUMIF($B$15:B154,"Acquisitions foncières",$C$15:C154),IF(B154="Investissements immatériels",SUMIF($B$15:B154,"Investissements immatériels",$C$15:C154),""))</f>
        <v/>
      </c>
      <c r="G154" s="45" t="str">
        <f>IF(AND(B154="Acquisitions foncières",F154&gt;'Dépenses prévisionnelles'!$J$5),"AC+",IF(AND(B154="Investissements immatériels",F154&gt;'Dépenses prévisionnelles'!$J$7),"IM+",IF(AND(B154="Acquisitions foncières",'Dépenses prévisionnelles'!$I$5="Ce montant dépasse le seuil de 10% du montant total des dépenses"),"AC",IF(AND(B154="Investissements immatériels",$I$7="Le montant des dépenses a été ajusté pours respecter le seuil de 20%"),"IM",""))))</f>
        <v/>
      </c>
      <c r="H154" s="46" t="str">
        <f>IF(OR(AND(B154="Acquisitions foncières",'Dépenses prévisionnelles'!$I$5="seuil respecté"),AND(B154="Investissements immatériels",'Dépenses prévisionnelles'!$I$7="seuil respecté"),B154="Investissements matériels",AND(B154="Acquisitions foncières",'Dépenses prévisionnelles'!$I$5="Ce montant dépasse le seuil de 10% du montant total des dépenses",F154&lt;'Dépenses prévisionnelles'!$J$5,B154="Acquisitions foncières",COUNTIF($G$15:G153,OR("AC+","AC"))=0),AND(B154="Investissements immatériels",'Dépenses prévisionnelles'!$I$7="Le montant des dépenses a été ajusté pour respecter le seuil de 20%",F154&lt;'Dépenses prévisionnelles'!$J$7,B154="Investissements immatériels",COUNTIF($G$15:G153,OR("IM+","IM"))=0)),'Répartition des financements'!C154,IF(AND(B154="Acquisitions foncières",COUNTIF($G$15:G153,"AC+")=0,COUNTIF($G$15:G153,"AC")&gt;0),'Dépenses prévisionnelles'!$J$5-SUMIF('Répartition des financements'!$G$15:G153,"AC",'Répartition des financements'!$F$15:F153),IF(AND(B154="Investissements immatériels",COUNTIF($G$15:G153,"IM+")=0,COUNTIF($G$15:G153,"IM")&gt;0),'Dépenses prévisionnelles'!$J$7-SUMIF('Répartition des financements'!$G$15:G153,"IM",'Répartition des financements'!$F$15:F153),IF(AND('Répartition des financements'!B154="Acquisitions foncières",COUNTIF($G$15:G153,"AC+")&gt;0),0,IF(AND(B154="Investissements immatériels",COUNTIF($G$15:G153,"IM+")&gt;0),0,IF('Répartition des financements'!B154="Acquisitions foncières",'Dépenses prévisionnelles'!$J$5,IF(B154="Investissements immatériels",'Dépenses prévisionnelles'!$J$7,"0")))))))</f>
        <v>0</v>
      </c>
      <c r="I154" s="46">
        <f t="shared" si="5"/>
        <v>0</v>
      </c>
    </row>
    <row r="155" spans="1:9" x14ac:dyDescent="0.35">
      <c r="A155" s="47" t="str">
        <f>IF('Dépenses prévisionnelles'!A154="","",'Dépenses prévisionnelles'!A154)</f>
        <v/>
      </c>
      <c r="B155" s="47" t="str">
        <f>IF('Dépenses prévisionnelles'!B154="","",'Dépenses prévisionnelles'!B154)</f>
        <v/>
      </c>
      <c r="C155" s="46">
        <f>'Dépenses prévisionnelles'!D154</f>
        <v>0</v>
      </c>
      <c r="D155" s="37"/>
      <c r="E155" s="45" t="str">
        <f t="shared" si="4"/>
        <v>80%</v>
      </c>
      <c r="F155" s="45" t="str">
        <f>IF(B155="Acquisitions foncières",SUMIF($B$15:B155,"Acquisitions foncières",$C$15:C155),IF(B155="Investissements immatériels",SUMIF($B$15:B155,"Investissements immatériels",$C$15:C155),""))</f>
        <v/>
      </c>
      <c r="G155" s="45" t="str">
        <f>IF(AND(B155="Acquisitions foncières",F155&gt;'Dépenses prévisionnelles'!$J$5),"AC+",IF(AND(B155="Investissements immatériels",F155&gt;'Dépenses prévisionnelles'!$J$7),"IM+",IF(AND(B155="Acquisitions foncières",'Dépenses prévisionnelles'!$I$5="Ce montant dépasse le seuil de 10% du montant total des dépenses"),"AC",IF(AND(B155="Investissements immatériels",$I$7="Le montant des dépenses a été ajusté pours respecter le seuil de 20%"),"IM",""))))</f>
        <v/>
      </c>
      <c r="H155" s="46" t="str">
        <f>IF(OR(AND(B155="Acquisitions foncières",'Dépenses prévisionnelles'!$I$5="seuil respecté"),AND(B155="Investissements immatériels",'Dépenses prévisionnelles'!$I$7="seuil respecté"),B155="Investissements matériels",AND(B155="Acquisitions foncières",'Dépenses prévisionnelles'!$I$5="Ce montant dépasse le seuil de 10% du montant total des dépenses",F155&lt;'Dépenses prévisionnelles'!$J$5,B155="Acquisitions foncières",COUNTIF($G$15:G154,OR("AC+","AC"))=0),AND(B155="Investissements immatériels",'Dépenses prévisionnelles'!$I$7="Le montant des dépenses a été ajusté pour respecter le seuil de 20%",F155&lt;'Dépenses prévisionnelles'!$J$7,B155="Investissements immatériels",COUNTIF($G$15:G154,OR("IM+","IM"))=0)),'Répartition des financements'!C155,IF(AND(B155="Acquisitions foncières",COUNTIF($G$15:G154,"AC+")=0,COUNTIF($G$15:G154,"AC")&gt;0),'Dépenses prévisionnelles'!$J$5-SUMIF('Répartition des financements'!$G$15:G154,"AC",'Répartition des financements'!$F$15:F154),IF(AND(B155="Investissements immatériels",COUNTIF($G$15:G154,"IM+")=0,COUNTIF($G$15:G154,"IM")&gt;0),'Dépenses prévisionnelles'!$J$7-SUMIF('Répartition des financements'!$G$15:G154,"IM",'Répartition des financements'!$F$15:F154),IF(AND('Répartition des financements'!B155="Acquisitions foncières",COUNTIF($G$15:G154,"AC+")&gt;0),0,IF(AND(B155="Investissements immatériels",COUNTIF($G$15:G154,"IM+")&gt;0),0,IF('Répartition des financements'!B155="Acquisitions foncières",'Dépenses prévisionnelles'!$J$5,IF(B155="Investissements immatériels",'Dépenses prévisionnelles'!$J$7,"0")))))))</f>
        <v>0</v>
      </c>
      <c r="I155" s="46">
        <f t="shared" si="5"/>
        <v>0</v>
      </c>
    </row>
    <row r="156" spans="1:9" x14ac:dyDescent="0.35">
      <c r="A156" s="47" t="str">
        <f>IF('Dépenses prévisionnelles'!A155="","",'Dépenses prévisionnelles'!A155)</f>
        <v/>
      </c>
      <c r="B156" s="47" t="str">
        <f>IF('Dépenses prévisionnelles'!B155="","",'Dépenses prévisionnelles'!B155)</f>
        <v/>
      </c>
      <c r="C156" s="46">
        <f>'Dépenses prévisionnelles'!D155</f>
        <v>0</v>
      </c>
      <c r="D156" s="37"/>
      <c r="E156" s="45" t="str">
        <f t="shared" si="4"/>
        <v>80%</v>
      </c>
      <c r="F156" s="45" t="str">
        <f>IF(B156="Acquisitions foncières",SUMIF($B$15:B156,"Acquisitions foncières",$C$15:C156),IF(B156="Investissements immatériels",SUMIF($B$15:B156,"Investissements immatériels",$C$15:C156),""))</f>
        <v/>
      </c>
      <c r="G156" s="45" t="str">
        <f>IF(AND(B156="Acquisitions foncières",F156&gt;'Dépenses prévisionnelles'!$J$5),"AC+",IF(AND(B156="Investissements immatériels",F156&gt;'Dépenses prévisionnelles'!$J$7),"IM+",IF(AND(B156="Acquisitions foncières",'Dépenses prévisionnelles'!$I$5="Ce montant dépasse le seuil de 10% du montant total des dépenses"),"AC",IF(AND(B156="Investissements immatériels",$I$7="Le montant des dépenses a été ajusté pours respecter le seuil de 20%"),"IM",""))))</f>
        <v/>
      </c>
      <c r="H156" s="46" t="str">
        <f>IF(OR(AND(B156="Acquisitions foncières",'Dépenses prévisionnelles'!$I$5="seuil respecté"),AND(B156="Investissements immatériels",'Dépenses prévisionnelles'!$I$7="seuil respecté"),B156="Investissements matériels",AND(B156="Acquisitions foncières",'Dépenses prévisionnelles'!$I$5="Ce montant dépasse le seuil de 10% du montant total des dépenses",F156&lt;'Dépenses prévisionnelles'!$J$5,B156="Acquisitions foncières",COUNTIF($G$15:G155,OR("AC+","AC"))=0),AND(B156="Investissements immatériels",'Dépenses prévisionnelles'!$I$7="Le montant des dépenses a été ajusté pour respecter le seuil de 20%",F156&lt;'Dépenses prévisionnelles'!$J$7,B156="Investissements immatériels",COUNTIF($G$15:G155,OR("IM+","IM"))=0)),'Répartition des financements'!C156,IF(AND(B156="Acquisitions foncières",COUNTIF($G$15:G155,"AC+")=0,COUNTIF($G$15:G155,"AC")&gt;0),'Dépenses prévisionnelles'!$J$5-SUMIF('Répartition des financements'!$G$15:G155,"AC",'Répartition des financements'!$F$15:F155),IF(AND(B156="Investissements immatériels",COUNTIF($G$15:G155,"IM+")=0,COUNTIF($G$15:G155,"IM")&gt;0),'Dépenses prévisionnelles'!$J$7-SUMIF('Répartition des financements'!$G$15:G155,"IM",'Répartition des financements'!$F$15:F155),IF(AND('Répartition des financements'!B156="Acquisitions foncières",COUNTIF($G$15:G155,"AC+")&gt;0),0,IF(AND(B156="Investissements immatériels",COUNTIF($G$15:G155,"IM+")&gt;0),0,IF('Répartition des financements'!B156="Acquisitions foncières",'Dépenses prévisionnelles'!$J$5,IF(B156="Investissements immatériels",'Dépenses prévisionnelles'!$J$7,"0")))))))</f>
        <v>0</v>
      </c>
      <c r="I156" s="46">
        <f t="shared" si="5"/>
        <v>0</v>
      </c>
    </row>
    <row r="157" spans="1:9" x14ac:dyDescent="0.35">
      <c r="A157" s="47" t="str">
        <f>IF('Dépenses prévisionnelles'!A156="","",'Dépenses prévisionnelles'!A156)</f>
        <v/>
      </c>
      <c r="B157" s="47" t="str">
        <f>IF('Dépenses prévisionnelles'!B156="","",'Dépenses prévisionnelles'!B156)</f>
        <v/>
      </c>
      <c r="C157" s="46">
        <f>'Dépenses prévisionnelles'!D156</f>
        <v>0</v>
      </c>
      <c r="D157" s="37"/>
      <c r="E157" s="45" t="str">
        <f t="shared" si="4"/>
        <v>80%</v>
      </c>
      <c r="F157" s="45" t="str">
        <f>IF(B157="Acquisitions foncières",SUMIF($B$15:B157,"Acquisitions foncières",$C$15:C157),IF(B157="Investissements immatériels",SUMIF($B$15:B157,"Investissements immatériels",$C$15:C157),""))</f>
        <v/>
      </c>
      <c r="G157" s="45" t="str">
        <f>IF(AND(B157="Acquisitions foncières",F157&gt;'Dépenses prévisionnelles'!$J$5),"AC+",IF(AND(B157="Investissements immatériels",F157&gt;'Dépenses prévisionnelles'!$J$7),"IM+",IF(AND(B157="Acquisitions foncières",'Dépenses prévisionnelles'!$I$5="Ce montant dépasse le seuil de 10% du montant total des dépenses"),"AC",IF(AND(B157="Investissements immatériels",$I$7="Le montant des dépenses a été ajusté pours respecter le seuil de 20%"),"IM",""))))</f>
        <v/>
      </c>
      <c r="H157" s="46" t="str">
        <f>IF(OR(AND(B157="Acquisitions foncières",'Dépenses prévisionnelles'!$I$5="seuil respecté"),AND(B157="Investissements immatériels",'Dépenses prévisionnelles'!$I$7="seuil respecté"),B157="Investissements matériels",AND(B157="Acquisitions foncières",'Dépenses prévisionnelles'!$I$5="Ce montant dépasse le seuil de 10% du montant total des dépenses",F157&lt;'Dépenses prévisionnelles'!$J$5,B157="Acquisitions foncières",COUNTIF($G$15:G156,OR("AC+","AC"))=0),AND(B157="Investissements immatériels",'Dépenses prévisionnelles'!$I$7="Le montant des dépenses a été ajusté pour respecter le seuil de 20%",F157&lt;'Dépenses prévisionnelles'!$J$7,B157="Investissements immatériels",COUNTIF($G$15:G156,OR("IM+","IM"))=0)),'Répartition des financements'!C157,IF(AND(B157="Acquisitions foncières",COUNTIF($G$15:G156,"AC+")=0,COUNTIF($G$15:G156,"AC")&gt;0),'Dépenses prévisionnelles'!$J$5-SUMIF('Répartition des financements'!$G$15:G156,"AC",'Répartition des financements'!$F$15:F156),IF(AND(B157="Investissements immatériels",COUNTIF($G$15:G156,"IM+")=0,COUNTIF($G$15:G156,"IM")&gt;0),'Dépenses prévisionnelles'!$J$7-SUMIF('Répartition des financements'!$G$15:G156,"IM",'Répartition des financements'!$F$15:F156),IF(AND('Répartition des financements'!B157="Acquisitions foncières",COUNTIF($G$15:G156,"AC+")&gt;0),0,IF(AND(B157="Investissements immatériels",COUNTIF($G$15:G156,"IM+")&gt;0),0,IF('Répartition des financements'!B157="Acquisitions foncières",'Dépenses prévisionnelles'!$J$5,IF(B157="Investissements immatériels",'Dépenses prévisionnelles'!$J$7,"0")))))))</f>
        <v>0</v>
      </c>
      <c r="I157" s="46">
        <f t="shared" si="5"/>
        <v>0</v>
      </c>
    </row>
    <row r="158" spans="1:9" x14ac:dyDescent="0.35">
      <c r="A158" s="47" t="str">
        <f>IF('Dépenses prévisionnelles'!A157="","",'Dépenses prévisionnelles'!A157)</f>
        <v/>
      </c>
      <c r="B158" s="47" t="str">
        <f>IF('Dépenses prévisionnelles'!B157="","",'Dépenses prévisionnelles'!B157)</f>
        <v/>
      </c>
      <c r="C158" s="46">
        <f>'Dépenses prévisionnelles'!D157</f>
        <v>0</v>
      </c>
      <c r="D158" s="37"/>
      <c r="E158" s="45" t="str">
        <f t="shared" si="4"/>
        <v>80%</v>
      </c>
      <c r="F158" s="45" t="str">
        <f>IF(B158="Acquisitions foncières",SUMIF($B$15:B158,"Acquisitions foncières",$C$15:C158),IF(B158="Investissements immatériels",SUMIF($B$15:B158,"Investissements immatériels",$C$15:C158),""))</f>
        <v/>
      </c>
      <c r="G158" s="45" t="str">
        <f>IF(AND(B158="Acquisitions foncières",F158&gt;'Dépenses prévisionnelles'!$J$5),"AC+",IF(AND(B158="Investissements immatériels",F158&gt;'Dépenses prévisionnelles'!$J$7),"IM+",IF(AND(B158="Acquisitions foncières",'Dépenses prévisionnelles'!$I$5="Ce montant dépasse le seuil de 10% du montant total des dépenses"),"AC",IF(AND(B158="Investissements immatériels",$I$7="Le montant des dépenses a été ajusté pours respecter le seuil de 20%"),"IM",""))))</f>
        <v/>
      </c>
      <c r="H158" s="46" t="str">
        <f>IF(OR(AND(B158="Acquisitions foncières",'Dépenses prévisionnelles'!$I$5="seuil respecté"),AND(B158="Investissements immatériels",'Dépenses prévisionnelles'!$I$7="seuil respecté"),B158="Investissements matériels",AND(B158="Acquisitions foncières",'Dépenses prévisionnelles'!$I$5="Ce montant dépasse le seuil de 10% du montant total des dépenses",F158&lt;'Dépenses prévisionnelles'!$J$5,B158="Acquisitions foncières",COUNTIF($G$15:G157,OR("AC+","AC"))=0),AND(B158="Investissements immatériels",'Dépenses prévisionnelles'!$I$7="Le montant des dépenses a été ajusté pour respecter le seuil de 20%",F158&lt;'Dépenses prévisionnelles'!$J$7,B158="Investissements immatériels",COUNTIF($G$15:G157,OR("IM+","IM"))=0)),'Répartition des financements'!C158,IF(AND(B158="Acquisitions foncières",COUNTIF($G$15:G157,"AC+")=0,COUNTIF($G$15:G157,"AC")&gt;0),'Dépenses prévisionnelles'!$J$5-SUMIF('Répartition des financements'!$G$15:G157,"AC",'Répartition des financements'!$F$15:F157),IF(AND(B158="Investissements immatériels",COUNTIF($G$15:G157,"IM+")=0,COUNTIF($G$15:G157,"IM")&gt;0),'Dépenses prévisionnelles'!$J$7-SUMIF('Répartition des financements'!$G$15:G157,"IM",'Répartition des financements'!$F$15:F157),IF(AND('Répartition des financements'!B158="Acquisitions foncières",COUNTIF($G$15:G157,"AC+")&gt;0),0,IF(AND(B158="Investissements immatériels",COUNTIF($G$15:G157,"IM+")&gt;0),0,IF('Répartition des financements'!B158="Acquisitions foncières",'Dépenses prévisionnelles'!$J$5,IF(B158="Investissements immatériels",'Dépenses prévisionnelles'!$J$7,"0")))))))</f>
        <v>0</v>
      </c>
      <c r="I158" s="46">
        <f t="shared" si="5"/>
        <v>0</v>
      </c>
    </row>
    <row r="159" spans="1:9" x14ac:dyDescent="0.35">
      <c r="A159" s="47" t="str">
        <f>IF('Dépenses prévisionnelles'!A158="","",'Dépenses prévisionnelles'!A158)</f>
        <v/>
      </c>
      <c r="B159" s="47" t="str">
        <f>IF('Dépenses prévisionnelles'!B158="","",'Dépenses prévisionnelles'!B158)</f>
        <v/>
      </c>
      <c r="C159" s="46">
        <f>'Dépenses prévisionnelles'!D158</f>
        <v>0</v>
      </c>
      <c r="D159" s="37"/>
      <c r="E159" s="45" t="str">
        <f t="shared" si="4"/>
        <v>80%</v>
      </c>
      <c r="F159" s="45" t="str">
        <f>IF(B159="Acquisitions foncières",SUMIF($B$15:B159,"Acquisitions foncières",$C$15:C159),IF(B159="Investissements immatériels",SUMIF($B$15:B159,"Investissements immatériels",$C$15:C159),""))</f>
        <v/>
      </c>
      <c r="G159" s="45" t="str">
        <f>IF(AND(B159="Acquisitions foncières",F159&gt;'Dépenses prévisionnelles'!$J$5),"AC+",IF(AND(B159="Investissements immatériels",F159&gt;'Dépenses prévisionnelles'!$J$7),"IM+",IF(AND(B159="Acquisitions foncières",'Dépenses prévisionnelles'!$I$5="Ce montant dépasse le seuil de 10% du montant total des dépenses"),"AC",IF(AND(B159="Investissements immatériels",$I$7="Le montant des dépenses a été ajusté pours respecter le seuil de 20%"),"IM",""))))</f>
        <v/>
      </c>
      <c r="H159" s="46" t="str">
        <f>IF(OR(AND(B159="Acquisitions foncières",'Dépenses prévisionnelles'!$I$5="seuil respecté"),AND(B159="Investissements immatériels",'Dépenses prévisionnelles'!$I$7="seuil respecté"),B159="Investissements matériels",AND(B159="Acquisitions foncières",'Dépenses prévisionnelles'!$I$5="Ce montant dépasse le seuil de 10% du montant total des dépenses",F159&lt;'Dépenses prévisionnelles'!$J$5,B159="Acquisitions foncières",COUNTIF($G$15:G158,OR("AC+","AC"))=0),AND(B159="Investissements immatériels",'Dépenses prévisionnelles'!$I$7="Le montant des dépenses a été ajusté pour respecter le seuil de 20%",F159&lt;'Dépenses prévisionnelles'!$J$7,B159="Investissements immatériels",COUNTIF($G$15:G158,OR("IM+","IM"))=0)),'Répartition des financements'!C159,IF(AND(B159="Acquisitions foncières",COUNTIF($G$15:G158,"AC+")=0,COUNTIF($G$15:G158,"AC")&gt;0),'Dépenses prévisionnelles'!$J$5-SUMIF('Répartition des financements'!$G$15:G158,"AC",'Répartition des financements'!$F$15:F158),IF(AND(B159="Investissements immatériels",COUNTIF($G$15:G158,"IM+")=0,COUNTIF($G$15:G158,"IM")&gt;0),'Dépenses prévisionnelles'!$J$7-SUMIF('Répartition des financements'!$G$15:G158,"IM",'Répartition des financements'!$F$15:F158),IF(AND('Répartition des financements'!B159="Acquisitions foncières",COUNTIF($G$15:G158,"AC+")&gt;0),0,IF(AND(B159="Investissements immatériels",COUNTIF($G$15:G158,"IM+")&gt;0),0,IF('Répartition des financements'!B159="Acquisitions foncières",'Dépenses prévisionnelles'!$J$5,IF(B159="Investissements immatériels",'Dépenses prévisionnelles'!$J$7,"0")))))))</f>
        <v>0</v>
      </c>
      <c r="I159" s="46">
        <f t="shared" si="5"/>
        <v>0</v>
      </c>
    </row>
    <row r="160" spans="1:9" x14ac:dyDescent="0.35">
      <c r="A160" s="47" t="str">
        <f>IF('Dépenses prévisionnelles'!A159="","",'Dépenses prévisionnelles'!A159)</f>
        <v/>
      </c>
      <c r="B160" s="47" t="str">
        <f>IF('Dépenses prévisionnelles'!B159="","",'Dépenses prévisionnelles'!B159)</f>
        <v/>
      </c>
      <c r="C160" s="46">
        <f>'Dépenses prévisionnelles'!D159</f>
        <v>0</v>
      </c>
      <c r="D160" s="37"/>
      <c r="E160" s="45" t="str">
        <f t="shared" si="4"/>
        <v>80%</v>
      </c>
      <c r="F160" s="45" t="str">
        <f>IF(B160="Acquisitions foncières",SUMIF($B$15:B160,"Acquisitions foncières",$C$15:C160),IF(B160="Investissements immatériels",SUMIF($B$15:B160,"Investissements immatériels",$C$15:C160),""))</f>
        <v/>
      </c>
      <c r="G160" s="45" t="str">
        <f>IF(AND(B160="Acquisitions foncières",F160&gt;'Dépenses prévisionnelles'!$J$5),"AC+",IF(AND(B160="Investissements immatériels",F160&gt;'Dépenses prévisionnelles'!$J$7),"IM+",IF(AND(B160="Acquisitions foncières",'Dépenses prévisionnelles'!$I$5="Ce montant dépasse le seuil de 10% du montant total des dépenses"),"AC",IF(AND(B160="Investissements immatériels",$I$7="Le montant des dépenses a été ajusté pours respecter le seuil de 20%"),"IM",""))))</f>
        <v/>
      </c>
      <c r="H160" s="46" t="str">
        <f>IF(OR(AND(B160="Acquisitions foncières",'Dépenses prévisionnelles'!$I$5="seuil respecté"),AND(B160="Investissements immatériels",'Dépenses prévisionnelles'!$I$7="seuil respecté"),B160="Investissements matériels",AND(B160="Acquisitions foncières",'Dépenses prévisionnelles'!$I$5="Ce montant dépasse le seuil de 10% du montant total des dépenses",F160&lt;'Dépenses prévisionnelles'!$J$5,B160="Acquisitions foncières",COUNTIF($G$15:G159,OR("AC+","AC"))=0),AND(B160="Investissements immatériels",'Dépenses prévisionnelles'!$I$7="Le montant des dépenses a été ajusté pour respecter le seuil de 20%",F160&lt;'Dépenses prévisionnelles'!$J$7,B160="Investissements immatériels",COUNTIF($G$15:G159,OR("IM+","IM"))=0)),'Répartition des financements'!C160,IF(AND(B160="Acquisitions foncières",COUNTIF($G$15:G159,"AC+")=0,COUNTIF($G$15:G159,"AC")&gt;0),'Dépenses prévisionnelles'!$J$5-SUMIF('Répartition des financements'!$G$15:G159,"AC",'Répartition des financements'!$F$15:F159),IF(AND(B160="Investissements immatériels",COUNTIF($G$15:G159,"IM+")=0,COUNTIF($G$15:G159,"IM")&gt;0),'Dépenses prévisionnelles'!$J$7-SUMIF('Répartition des financements'!$G$15:G159,"IM",'Répartition des financements'!$F$15:F159),IF(AND('Répartition des financements'!B160="Acquisitions foncières",COUNTIF($G$15:G159,"AC+")&gt;0),0,IF(AND(B160="Investissements immatériels",COUNTIF($G$15:G159,"IM+")&gt;0),0,IF('Répartition des financements'!B160="Acquisitions foncières",'Dépenses prévisionnelles'!$J$5,IF(B160="Investissements immatériels",'Dépenses prévisionnelles'!$J$7,"0")))))))</f>
        <v>0</v>
      </c>
      <c r="I160" s="46">
        <f t="shared" si="5"/>
        <v>0</v>
      </c>
    </row>
    <row r="161" spans="1:9" x14ac:dyDescent="0.35">
      <c r="A161" s="47" t="str">
        <f>IF('Dépenses prévisionnelles'!A160="","",'Dépenses prévisionnelles'!A160)</f>
        <v/>
      </c>
      <c r="B161" s="47" t="str">
        <f>IF('Dépenses prévisionnelles'!B160="","",'Dépenses prévisionnelles'!B160)</f>
        <v/>
      </c>
      <c r="C161" s="46">
        <f>'Dépenses prévisionnelles'!D160</f>
        <v>0</v>
      </c>
      <c r="D161" s="37"/>
      <c r="E161" s="45" t="str">
        <f t="shared" si="4"/>
        <v>80%</v>
      </c>
      <c r="F161" s="45" t="str">
        <f>IF(B161="Acquisitions foncières",SUMIF($B$15:B161,"Acquisitions foncières",$C$15:C161),IF(B161="Investissements immatériels",SUMIF($B$15:B161,"Investissements immatériels",$C$15:C161),""))</f>
        <v/>
      </c>
      <c r="G161" s="45" t="str">
        <f>IF(AND(B161="Acquisitions foncières",F161&gt;'Dépenses prévisionnelles'!$J$5),"AC+",IF(AND(B161="Investissements immatériels",F161&gt;'Dépenses prévisionnelles'!$J$7),"IM+",IF(AND(B161="Acquisitions foncières",'Dépenses prévisionnelles'!$I$5="Ce montant dépasse le seuil de 10% du montant total des dépenses"),"AC",IF(AND(B161="Investissements immatériels",$I$7="Le montant des dépenses a été ajusté pours respecter le seuil de 20%"),"IM",""))))</f>
        <v/>
      </c>
      <c r="H161" s="46" t="str">
        <f>IF(OR(AND(B161="Acquisitions foncières",'Dépenses prévisionnelles'!$I$5="seuil respecté"),AND(B161="Investissements immatériels",'Dépenses prévisionnelles'!$I$7="seuil respecté"),B161="Investissements matériels",AND(B161="Acquisitions foncières",'Dépenses prévisionnelles'!$I$5="Ce montant dépasse le seuil de 10% du montant total des dépenses",F161&lt;'Dépenses prévisionnelles'!$J$5,B161="Acquisitions foncières",COUNTIF($G$15:G160,OR("AC+","AC"))=0),AND(B161="Investissements immatériels",'Dépenses prévisionnelles'!$I$7="Le montant des dépenses a été ajusté pour respecter le seuil de 20%",F161&lt;'Dépenses prévisionnelles'!$J$7,B161="Investissements immatériels",COUNTIF($G$15:G160,OR("IM+","IM"))=0)),'Répartition des financements'!C161,IF(AND(B161="Acquisitions foncières",COUNTIF($G$15:G160,"AC+")=0,COUNTIF($G$15:G160,"AC")&gt;0),'Dépenses prévisionnelles'!$J$5-SUMIF('Répartition des financements'!$G$15:G160,"AC",'Répartition des financements'!$F$15:F160),IF(AND(B161="Investissements immatériels",COUNTIF($G$15:G160,"IM+")=0,COUNTIF($G$15:G160,"IM")&gt;0),'Dépenses prévisionnelles'!$J$7-SUMIF('Répartition des financements'!$G$15:G160,"IM",'Répartition des financements'!$F$15:F160),IF(AND('Répartition des financements'!B161="Acquisitions foncières",COUNTIF($G$15:G160,"AC+")&gt;0),0,IF(AND(B161="Investissements immatériels",COUNTIF($G$15:G160,"IM+")&gt;0),0,IF('Répartition des financements'!B161="Acquisitions foncières",'Dépenses prévisionnelles'!$J$5,IF(B161="Investissements immatériels",'Dépenses prévisionnelles'!$J$7,"0")))))))</f>
        <v>0</v>
      </c>
      <c r="I161" s="46">
        <f t="shared" si="5"/>
        <v>0</v>
      </c>
    </row>
    <row r="162" spans="1:9" x14ac:dyDescent="0.35">
      <c r="A162" s="47" t="str">
        <f>IF('Dépenses prévisionnelles'!A161="","",'Dépenses prévisionnelles'!A161)</f>
        <v/>
      </c>
      <c r="B162" s="47" t="str">
        <f>IF('Dépenses prévisionnelles'!B161="","",'Dépenses prévisionnelles'!B161)</f>
        <v/>
      </c>
      <c r="C162" s="46">
        <f>'Dépenses prévisionnelles'!D161</f>
        <v>0</v>
      </c>
      <c r="D162" s="37"/>
      <c r="E162" s="45" t="str">
        <f t="shared" si="4"/>
        <v>80%</v>
      </c>
      <c r="F162" s="45" t="str">
        <f>IF(B162="Acquisitions foncières",SUMIF($B$15:B162,"Acquisitions foncières",$C$15:C162),IF(B162="Investissements immatériels",SUMIF($B$15:B162,"Investissements immatériels",$C$15:C162),""))</f>
        <v/>
      </c>
      <c r="G162" s="45" t="str">
        <f>IF(AND(B162="Acquisitions foncières",F162&gt;'Dépenses prévisionnelles'!$J$5),"AC+",IF(AND(B162="Investissements immatériels",F162&gt;'Dépenses prévisionnelles'!$J$7),"IM+",IF(AND(B162="Acquisitions foncières",'Dépenses prévisionnelles'!$I$5="Ce montant dépasse le seuil de 10% du montant total des dépenses"),"AC",IF(AND(B162="Investissements immatériels",$I$7="Le montant des dépenses a été ajusté pours respecter le seuil de 20%"),"IM",""))))</f>
        <v/>
      </c>
      <c r="H162" s="46" t="str">
        <f>IF(OR(AND(B162="Acquisitions foncières",'Dépenses prévisionnelles'!$I$5="seuil respecté"),AND(B162="Investissements immatériels",'Dépenses prévisionnelles'!$I$7="seuil respecté"),B162="Investissements matériels",AND(B162="Acquisitions foncières",'Dépenses prévisionnelles'!$I$5="Ce montant dépasse le seuil de 10% du montant total des dépenses",F162&lt;'Dépenses prévisionnelles'!$J$5,B162="Acquisitions foncières",COUNTIF($G$15:G161,OR("AC+","AC"))=0),AND(B162="Investissements immatériels",'Dépenses prévisionnelles'!$I$7="Le montant des dépenses a été ajusté pour respecter le seuil de 20%",F162&lt;'Dépenses prévisionnelles'!$J$7,B162="Investissements immatériels",COUNTIF($G$15:G161,OR("IM+","IM"))=0)),'Répartition des financements'!C162,IF(AND(B162="Acquisitions foncières",COUNTIF($G$15:G161,"AC+")=0,COUNTIF($G$15:G161,"AC")&gt;0),'Dépenses prévisionnelles'!$J$5-SUMIF('Répartition des financements'!$G$15:G161,"AC",'Répartition des financements'!$F$15:F161),IF(AND(B162="Investissements immatériels",COUNTIF($G$15:G161,"IM+")=0,COUNTIF($G$15:G161,"IM")&gt;0),'Dépenses prévisionnelles'!$J$7-SUMIF('Répartition des financements'!$G$15:G161,"IM",'Répartition des financements'!$F$15:F161),IF(AND('Répartition des financements'!B162="Acquisitions foncières",COUNTIF($G$15:G161,"AC+")&gt;0),0,IF(AND(B162="Investissements immatériels",COUNTIF($G$15:G161,"IM+")&gt;0),0,IF('Répartition des financements'!B162="Acquisitions foncières",'Dépenses prévisionnelles'!$J$5,IF(B162="Investissements immatériels",'Dépenses prévisionnelles'!$J$7,"0")))))))</f>
        <v>0</v>
      </c>
      <c r="I162" s="46">
        <f t="shared" si="5"/>
        <v>0</v>
      </c>
    </row>
    <row r="163" spans="1:9" x14ac:dyDescent="0.35">
      <c r="A163" s="47" t="str">
        <f>IF('Dépenses prévisionnelles'!A162="","",'Dépenses prévisionnelles'!A162)</f>
        <v/>
      </c>
      <c r="B163" s="47" t="str">
        <f>IF('Dépenses prévisionnelles'!B162="","",'Dépenses prévisionnelles'!B162)</f>
        <v/>
      </c>
      <c r="C163" s="46">
        <f>'Dépenses prévisionnelles'!D162</f>
        <v>0</v>
      </c>
      <c r="D163" s="37"/>
      <c r="E163" s="45" t="str">
        <f t="shared" si="4"/>
        <v>80%</v>
      </c>
      <c r="F163" s="45" t="str">
        <f>IF(B163="Acquisitions foncières",SUMIF($B$15:B163,"Acquisitions foncières",$C$15:C163),IF(B163="Investissements immatériels",SUMIF($B$15:B163,"Investissements immatériels",$C$15:C163),""))</f>
        <v/>
      </c>
      <c r="G163" s="45" t="str">
        <f>IF(AND(B163="Acquisitions foncières",F163&gt;'Dépenses prévisionnelles'!$J$5),"AC+",IF(AND(B163="Investissements immatériels",F163&gt;'Dépenses prévisionnelles'!$J$7),"IM+",IF(AND(B163="Acquisitions foncières",'Dépenses prévisionnelles'!$I$5="Ce montant dépasse le seuil de 10% du montant total des dépenses"),"AC",IF(AND(B163="Investissements immatériels",$I$7="Le montant des dépenses a été ajusté pours respecter le seuil de 20%"),"IM",""))))</f>
        <v/>
      </c>
      <c r="H163" s="46" t="str">
        <f>IF(OR(AND(B163="Acquisitions foncières",'Dépenses prévisionnelles'!$I$5="seuil respecté"),AND(B163="Investissements immatériels",'Dépenses prévisionnelles'!$I$7="seuil respecté"),B163="Investissements matériels",AND(B163="Acquisitions foncières",'Dépenses prévisionnelles'!$I$5="Ce montant dépasse le seuil de 10% du montant total des dépenses",F163&lt;'Dépenses prévisionnelles'!$J$5,B163="Acquisitions foncières",COUNTIF($G$15:G162,OR("AC+","AC"))=0),AND(B163="Investissements immatériels",'Dépenses prévisionnelles'!$I$7="Le montant des dépenses a été ajusté pour respecter le seuil de 20%",F163&lt;'Dépenses prévisionnelles'!$J$7,B163="Investissements immatériels",COUNTIF($G$15:G162,OR("IM+","IM"))=0)),'Répartition des financements'!C163,IF(AND(B163="Acquisitions foncières",COUNTIF($G$15:G162,"AC+")=0,COUNTIF($G$15:G162,"AC")&gt;0),'Dépenses prévisionnelles'!$J$5-SUMIF('Répartition des financements'!$G$15:G162,"AC",'Répartition des financements'!$F$15:F162),IF(AND(B163="Investissements immatériels",COUNTIF($G$15:G162,"IM+")=0,COUNTIF($G$15:G162,"IM")&gt;0),'Dépenses prévisionnelles'!$J$7-SUMIF('Répartition des financements'!$G$15:G162,"IM",'Répartition des financements'!$F$15:F162),IF(AND('Répartition des financements'!B163="Acquisitions foncières",COUNTIF($G$15:G162,"AC+")&gt;0),0,IF(AND(B163="Investissements immatériels",COUNTIF($G$15:G162,"IM+")&gt;0),0,IF('Répartition des financements'!B163="Acquisitions foncières",'Dépenses prévisionnelles'!$J$5,IF(B163="Investissements immatériels",'Dépenses prévisionnelles'!$J$7,"0")))))))</f>
        <v>0</v>
      </c>
      <c r="I163" s="46">
        <f t="shared" si="5"/>
        <v>0</v>
      </c>
    </row>
    <row r="164" spans="1:9" x14ac:dyDescent="0.35">
      <c r="A164" s="47" t="str">
        <f>IF('Dépenses prévisionnelles'!A163="","",'Dépenses prévisionnelles'!A163)</f>
        <v/>
      </c>
      <c r="B164" s="47" t="str">
        <f>IF('Dépenses prévisionnelles'!B163="","",'Dépenses prévisionnelles'!B163)</f>
        <v/>
      </c>
      <c r="C164" s="46">
        <f>'Dépenses prévisionnelles'!D163</f>
        <v>0</v>
      </c>
      <c r="D164" s="37"/>
      <c r="E164" s="45" t="str">
        <f t="shared" si="4"/>
        <v>80%</v>
      </c>
      <c r="F164" s="45" t="str">
        <f>IF(B164="Acquisitions foncières",SUMIF($B$15:B164,"Acquisitions foncières",$C$15:C164),IF(B164="Investissements immatériels",SUMIF($B$15:B164,"Investissements immatériels",$C$15:C164),""))</f>
        <v/>
      </c>
      <c r="G164" s="45" t="str">
        <f>IF(AND(B164="Acquisitions foncières",F164&gt;'Dépenses prévisionnelles'!$J$5),"AC+",IF(AND(B164="Investissements immatériels",F164&gt;'Dépenses prévisionnelles'!$J$7),"IM+",IF(AND(B164="Acquisitions foncières",'Dépenses prévisionnelles'!$I$5="Ce montant dépasse le seuil de 10% du montant total des dépenses"),"AC",IF(AND(B164="Investissements immatériels",$I$7="Le montant des dépenses a été ajusté pours respecter le seuil de 20%"),"IM",""))))</f>
        <v/>
      </c>
      <c r="H164" s="46" t="str">
        <f>IF(OR(AND(B164="Acquisitions foncières",'Dépenses prévisionnelles'!$I$5="seuil respecté"),AND(B164="Investissements immatériels",'Dépenses prévisionnelles'!$I$7="seuil respecté"),B164="Investissements matériels",AND(B164="Acquisitions foncières",'Dépenses prévisionnelles'!$I$5="Ce montant dépasse le seuil de 10% du montant total des dépenses",F164&lt;'Dépenses prévisionnelles'!$J$5,B164="Acquisitions foncières",COUNTIF($G$15:G163,OR("AC+","AC"))=0),AND(B164="Investissements immatériels",'Dépenses prévisionnelles'!$I$7="Le montant des dépenses a été ajusté pour respecter le seuil de 20%",F164&lt;'Dépenses prévisionnelles'!$J$7,B164="Investissements immatériels",COUNTIF($G$15:G163,OR("IM+","IM"))=0)),'Répartition des financements'!C164,IF(AND(B164="Acquisitions foncières",COUNTIF($G$15:G163,"AC+")=0,COUNTIF($G$15:G163,"AC")&gt;0),'Dépenses prévisionnelles'!$J$5-SUMIF('Répartition des financements'!$G$15:G163,"AC",'Répartition des financements'!$F$15:F163),IF(AND(B164="Investissements immatériels",COUNTIF($G$15:G163,"IM+")=0,COUNTIF($G$15:G163,"IM")&gt;0),'Dépenses prévisionnelles'!$J$7-SUMIF('Répartition des financements'!$G$15:G163,"IM",'Répartition des financements'!$F$15:F163),IF(AND('Répartition des financements'!B164="Acquisitions foncières",COUNTIF($G$15:G163,"AC+")&gt;0),0,IF(AND(B164="Investissements immatériels",COUNTIF($G$15:G163,"IM+")&gt;0),0,IF('Répartition des financements'!B164="Acquisitions foncières",'Dépenses prévisionnelles'!$J$5,IF(B164="Investissements immatériels",'Dépenses prévisionnelles'!$J$7,"0")))))))</f>
        <v>0</v>
      </c>
      <c r="I164" s="46">
        <f t="shared" si="5"/>
        <v>0</v>
      </c>
    </row>
    <row r="165" spans="1:9" x14ac:dyDescent="0.35">
      <c r="A165" s="47" t="str">
        <f>IF('Dépenses prévisionnelles'!A164="","",'Dépenses prévisionnelles'!A164)</f>
        <v/>
      </c>
      <c r="B165" s="47" t="str">
        <f>IF('Dépenses prévisionnelles'!B164="","",'Dépenses prévisionnelles'!B164)</f>
        <v/>
      </c>
      <c r="C165" s="46">
        <f>'Dépenses prévisionnelles'!D164</f>
        <v>0</v>
      </c>
      <c r="D165" s="37"/>
      <c r="E165" s="45" t="str">
        <f t="shared" si="4"/>
        <v>80%</v>
      </c>
      <c r="F165" s="45" t="str">
        <f>IF(B165="Acquisitions foncières",SUMIF($B$15:B165,"Acquisitions foncières",$C$15:C165),IF(B165="Investissements immatériels",SUMIF($B$15:B165,"Investissements immatériels",$C$15:C165),""))</f>
        <v/>
      </c>
      <c r="G165" s="45" t="str">
        <f>IF(AND(B165="Acquisitions foncières",F165&gt;'Dépenses prévisionnelles'!$J$5),"AC+",IF(AND(B165="Investissements immatériels",F165&gt;'Dépenses prévisionnelles'!$J$7),"IM+",IF(AND(B165="Acquisitions foncières",'Dépenses prévisionnelles'!$I$5="Ce montant dépasse le seuil de 10% du montant total des dépenses"),"AC",IF(AND(B165="Investissements immatériels",$I$7="Le montant des dépenses a été ajusté pours respecter le seuil de 20%"),"IM",""))))</f>
        <v/>
      </c>
      <c r="H165" s="46" t="str">
        <f>IF(OR(AND(B165="Acquisitions foncières",'Dépenses prévisionnelles'!$I$5="seuil respecté"),AND(B165="Investissements immatériels",'Dépenses prévisionnelles'!$I$7="seuil respecté"),B165="Investissements matériels",AND(B165="Acquisitions foncières",'Dépenses prévisionnelles'!$I$5="Ce montant dépasse le seuil de 10% du montant total des dépenses",F165&lt;'Dépenses prévisionnelles'!$J$5,B165="Acquisitions foncières",COUNTIF($G$15:G164,OR("AC+","AC"))=0),AND(B165="Investissements immatériels",'Dépenses prévisionnelles'!$I$7="Le montant des dépenses a été ajusté pour respecter le seuil de 20%",F165&lt;'Dépenses prévisionnelles'!$J$7,B165="Investissements immatériels",COUNTIF($G$15:G164,OR("IM+","IM"))=0)),'Répartition des financements'!C165,IF(AND(B165="Acquisitions foncières",COUNTIF($G$15:G164,"AC+")=0,COUNTIF($G$15:G164,"AC")&gt;0),'Dépenses prévisionnelles'!$J$5-SUMIF('Répartition des financements'!$G$15:G164,"AC",'Répartition des financements'!$F$15:F164),IF(AND(B165="Investissements immatériels",COUNTIF($G$15:G164,"IM+")=0,COUNTIF($G$15:G164,"IM")&gt;0),'Dépenses prévisionnelles'!$J$7-SUMIF('Répartition des financements'!$G$15:G164,"IM",'Répartition des financements'!$F$15:F164),IF(AND('Répartition des financements'!B165="Acquisitions foncières",COUNTIF($G$15:G164,"AC+")&gt;0),0,IF(AND(B165="Investissements immatériels",COUNTIF($G$15:G164,"IM+")&gt;0),0,IF('Répartition des financements'!B165="Acquisitions foncières",'Dépenses prévisionnelles'!$J$5,IF(B165="Investissements immatériels",'Dépenses prévisionnelles'!$J$7,"0")))))))</f>
        <v>0</v>
      </c>
      <c r="I165" s="46">
        <f t="shared" si="5"/>
        <v>0</v>
      </c>
    </row>
    <row r="166" spans="1:9" x14ac:dyDescent="0.35">
      <c r="A166" s="47" t="str">
        <f>IF('Dépenses prévisionnelles'!A165="","",'Dépenses prévisionnelles'!A165)</f>
        <v/>
      </c>
      <c r="B166" s="47" t="str">
        <f>IF('Dépenses prévisionnelles'!B165="","",'Dépenses prévisionnelles'!B165)</f>
        <v/>
      </c>
      <c r="C166" s="46">
        <f>'Dépenses prévisionnelles'!D165</f>
        <v>0</v>
      </c>
      <c r="D166" s="37"/>
      <c r="E166" s="45" t="str">
        <f t="shared" si="4"/>
        <v>80%</v>
      </c>
      <c r="F166" s="45" t="str">
        <f>IF(B166="Acquisitions foncières",SUMIF($B$15:B166,"Acquisitions foncières",$C$15:C166),IF(B166="Investissements immatériels",SUMIF($B$15:B166,"Investissements immatériels",$C$15:C166),""))</f>
        <v/>
      </c>
      <c r="G166" s="45" t="str">
        <f>IF(AND(B166="Acquisitions foncières",F166&gt;'Dépenses prévisionnelles'!$J$5),"AC+",IF(AND(B166="Investissements immatériels",F166&gt;'Dépenses prévisionnelles'!$J$7),"IM+",IF(AND(B166="Acquisitions foncières",'Dépenses prévisionnelles'!$I$5="Ce montant dépasse le seuil de 10% du montant total des dépenses"),"AC",IF(AND(B166="Investissements immatériels",$I$7="Le montant des dépenses a été ajusté pours respecter le seuil de 20%"),"IM",""))))</f>
        <v/>
      </c>
      <c r="H166" s="46" t="str">
        <f>IF(OR(AND(B166="Acquisitions foncières",'Dépenses prévisionnelles'!$I$5="seuil respecté"),AND(B166="Investissements immatériels",'Dépenses prévisionnelles'!$I$7="seuil respecté"),B166="Investissements matériels",AND(B166="Acquisitions foncières",'Dépenses prévisionnelles'!$I$5="Ce montant dépasse le seuil de 10% du montant total des dépenses",F166&lt;'Dépenses prévisionnelles'!$J$5,B166="Acquisitions foncières",COUNTIF($G$15:G165,OR("AC+","AC"))=0),AND(B166="Investissements immatériels",'Dépenses prévisionnelles'!$I$7="Le montant des dépenses a été ajusté pour respecter le seuil de 20%",F166&lt;'Dépenses prévisionnelles'!$J$7,B166="Investissements immatériels",COUNTIF($G$15:G165,OR("IM+","IM"))=0)),'Répartition des financements'!C166,IF(AND(B166="Acquisitions foncières",COUNTIF($G$15:G165,"AC+")=0,COUNTIF($G$15:G165,"AC")&gt;0),'Dépenses prévisionnelles'!$J$5-SUMIF('Répartition des financements'!$G$15:G165,"AC",'Répartition des financements'!$F$15:F165),IF(AND(B166="Investissements immatériels",COUNTIF($G$15:G165,"IM+")=0,COUNTIF($G$15:G165,"IM")&gt;0),'Dépenses prévisionnelles'!$J$7-SUMIF('Répartition des financements'!$G$15:G165,"IM",'Répartition des financements'!$F$15:F165),IF(AND('Répartition des financements'!B166="Acquisitions foncières",COUNTIF($G$15:G165,"AC+")&gt;0),0,IF(AND(B166="Investissements immatériels",COUNTIF($G$15:G165,"IM+")&gt;0),0,IF('Répartition des financements'!B166="Acquisitions foncières",'Dépenses prévisionnelles'!$J$5,IF(B166="Investissements immatériels",'Dépenses prévisionnelles'!$J$7,"0")))))))</f>
        <v>0</v>
      </c>
      <c r="I166" s="46">
        <f t="shared" si="5"/>
        <v>0</v>
      </c>
    </row>
    <row r="167" spans="1:9" x14ac:dyDescent="0.35">
      <c r="A167" s="47" t="str">
        <f>IF('Dépenses prévisionnelles'!A166="","",'Dépenses prévisionnelles'!A166)</f>
        <v/>
      </c>
      <c r="B167" s="47" t="str">
        <f>IF('Dépenses prévisionnelles'!B166="","",'Dépenses prévisionnelles'!B166)</f>
        <v/>
      </c>
      <c r="C167" s="46">
        <f>'Dépenses prévisionnelles'!D166</f>
        <v>0</v>
      </c>
      <c r="D167" s="37"/>
      <c r="E167" s="45" t="str">
        <f t="shared" si="4"/>
        <v>80%</v>
      </c>
      <c r="F167" s="45" t="str">
        <f>IF(B167="Acquisitions foncières",SUMIF($B$15:B167,"Acquisitions foncières",$C$15:C167),IF(B167="Investissements immatériels",SUMIF($B$15:B167,"Investissements immatériels",$C$15:C167),""))</f>
        <v/>
      </c>
      <c r="G167" s="45" t="str">
        <f>IF(AND(B167="Acquisitions foncières",F167&gt;'Dépenses prévisionnelles'!$J$5),"AC+",IF(AND(B167="Investissements immatériels",F167&gt;'Dépenses prévisionnelles'!$J$7),"IM+",IF(AND(B167="Acquisitions foncières",'Dépenses prévisionnelles'!$I$5="Ce montant dépasse le seuil de 10% du montant total des dépenses"),"AC",IF(AND(B167="Investissements immatériels",$I$7="Le montant des dépenses a été ajusté pours respecter le seuil de 20%"),"IM",""))))</f>
        <v/>
      </c>
      <c r="H167" s="46" t="str">
        <f>IF(OR(AND(B167="Acquisitions foncières",'Dépenses prévisionnelles'!$I$5="seuil respecté"),AND(B167="Investissements immatériels",'Dépenses prévisionnelles'!$I$7="seuil respecté"),B167="Investissements matériels",AND(B167="Acquisitions foncières",'Dépenses prévisionnelles'!$I$5="Ce montant dépasse le seuil de 10% du montant total des dépenses",F167&lt;'Dépenses prévisionnelles'!$J$5,B167="Acquisitions foncières",COUNTIF($G$15:G166,OR("AC+","AC"))=0),AND(B167="Investissements immatériels",'Dépenses prévisionnelles'!$I$7="Le montant des dépenses a été ajusté pour respecter le seuil de 20%",F167&lt;'Dépenses prévisionnelles'!$J$7,B167="Investissements immatériels",COUNTIF($G$15:G166,OR("IM+","IM"))=0)),'Répartition des financements'!C167,IF(AND(B167="Acquisitions foncières",COUNTIF($G$15:G166,"AC+")=0,COUNTIF($G$15:G166,"AC")&gt;0),'Dépenses prévisionnelles'!$J$5-SUMIF('Répartition des financements'!$G$15:G166,"AC",'Répartition des financements'!$F$15:F166),IF(AND(B167="Investissements immatériels",COUNTIF($G$15:G166,"IM+")=0,COUNTIF($G$15:G166,"IM")&gt;0),'Dépenses prévisionnelles'!$J$7-SUMIF('Répartition des financements'!$G$15:G166,"IM",'Répartition des financements'!$F$15:F166),IF(AND('Répartition des financements'!B167="Acquisitions foncières",COUNTIF($G$15:G166,"AC+")&gt;0),0,IF(AND(B167="Investissements immatériels",COUNTIF($G$15:G166,"IM+")&gt;0),0,IF('Répartition des financements'!B167="Acquisitions foncières",'Dépenses prévisionnelles'!$J$5,IF(B167="Investissements immatériels",'Dépenses prévisionnelles'!$J$7,"0")))))))</f>
        <v>0</v>
      </c>
      <c r="I167" s="46">
        <f t="shared" si="5"/>
        <v>0</v>
      </c>
    </row>
    <row r="168" spans="1:9" x14ac:dyDescent="0.35">
      <c r="A168" s="47" t="str">
        <f>IF('Dépenses prévisionnelles'!A167="","",'Dépenses prévisionnelles'!A167)</f>
        <v/>
      </c>
      <c r="B168" s="47" t="str">
        <f>IF('Dépenses prévisionnelles'!B167="","",'Dépenses prévisionnelles'!B167)</f>
        <v/>
      </c>
      <c r="C168" s="46">
        <f>'Dépenses prévisionnelles'!D167</f>
        <v>0</v>
      </c>
      <c r="D168" s="37"/>
      <c r="E168" s="45" t="str">
        <f t="shared" si="4"/>
        <v>80%</v>
      </c>
      <c r="F168" s="45" t="str">
        <f>IF(B168="Acquisitions foncières",SUMIF($B$15:B168,"Acquisitions foncières",$C$15:C168),IF(B168="Investissements immatériels",SUMIF($B$15:B168,"Investissements immatériels",$C$15:C168),""))</f>
        <v/>
      </c>
      <c r="G168" s="45" t="str">
        <f>IF(AND(B168="Acquisitions foncières",F168&gt;'Dépenses prévisionnelles'!$J$5),"AC+",IF(AND(B168="Investissements immatériels",F168&gt;'Dépenses prévisionnelles'!$J$7),"IM+",IF(AND(B168="Acquisitions foncières",'Dépenses prévisionnelles'!$I$5="Ce montant dépasse le seuil de 10% du montant total des dépenses"),"AC",IF(AND(B168="Investissements immatériels",$I$7="Le montant des dépenses a été ajusté pours respecter le seuil de 20%"),"IM",""))))</f>
        <v/>
      </c>
      <c r="H168" s="46" t="str">
        <f>IF(OR(AND(B168="Acquisitions foncières",'Dépenses prévisionnelles'!$I$5="seuil respecté"),AND(B168="Investissements immatériels",'Dépenses prévisionnelles'!$I$7="seuil respecté"),B168="Investissements matériels",AND(B168="Acquisitions foncières",'Dépenses prévisionnelles'!$I$5="Ce montant dépasse le seuil de 10% du montant total des dépenses",F168&lt;'Dépenses prévisionnelles'!$J$5,B168="Acquisitions foncières",COUNTIF($G$15:G167,OR("AC+","AC"))=0),AND(B168="Investissements immatériels",'Dépenses prévisionnelles'!$I$7="Le montant des dépenses a été ajusté pour respecter le seuil de 20%",F168&lt;'Dépenses prévisionnelles'!$J$7,B168="Investissements immatériels",COUNTIF($G$15:G167,OR("IM+","IM"))=0)),'Répartition des financements'!C168,IF(AND(B168="Acquisitions foncières",COUNTIF($G$15:G167,"AC+")=0,COUNTIF($G$15:G167,"AC")&gt;0),'Dépenses prévisionnelles'!$J$5-SUMIF('Répartition des financements'!$G$15:G167,"AC",'Répartition des financements'!$F$15:F167),IF(AND(B168="Investissements immatériels",COUNTIF($G$15:G167,"IM+")=0,COUNTIF($G$15:G167,"IM")&gt;0),'Dépenses prévisionnelles'!$J$7-SUMIF('Répartition des financements'!$G$15:G167,"IM",'Répartition des financements'!$F$15:F167),IF(AND('Répartition des financements'!B168="Acquisitions foncières",COUNTIF($G$15:G167,"AC+")&gt;0),0,IF(AND(B168="Investissements immatériels",COUNTIF($G$15:G167,"IM+")&gt;0),0,IF('Répartition des financements'!B168="Acquisitions foncières",'Dépenses prévisionnelles'!$J$5,IF(B168="Investissements immatériels",'Dépenses prévisionnelles'!$J$7,"0")))))))</f>
        <v>0</v>
      </c>
      <c r="I168" s="46">
        <f t="shared" si="5"/>
        <v>0</v>
      </c>
    </row>
    <row r="169" spans="1:9" x14ac:dyDescent="0.35">
      <c r="A169" s="47" t="str">
        <f>IF('Dépenses prévisionnelles'!A168="","",'Dépenses prévisionnelles'!A168)</f>
        <v/>
      </c>
      <c r="B169" s="47" t="str">
        <f>IF('Dépenses prévisionnelles'!B168="","",'Dépenses prévisionnelles'!B168)</f>
        <v/>
      </c>
      <c r="C169" s="46">
        <f>'Dépenses prévisionnelles'!D168</f>
        <v>0</v>
      </c>
      <c r="D169" s="37"/>
      <c r="E169" s="45" t="str">
        <f t="shared" si="4"/>
        <v>80%</v>
      </c>
      <c r="F169" s="45" t="str">
        <f>IF(B169="Acquisitions foncières",SUMIF($B$15:B169,"Acquisitions foncières",$C$15:C169),IF(B169="Investissements immatériels",SUMIF($B$15:B169,"Investissements immatériels",$C$15:C169),""))</f>
        <v/>
      </c>
      <c r="G169" s="45" t="str">
        <f>IF(AND(B169="Acquisitions foncières",F169&gt;'Dépenses prévisionnelles'!$J$5),"AC+",IF(AND(B169="Investissements immatériels",F169&gt;'Dépenses prévisionnelles'!$J$7),"IM+",IF(AND(B169="Acquisitions foncières",'Dépenses prévisionnelles'!$I$5="Ce montant dépasse le seuil de 10% du montant total des dépenses"),"AC",IF(AND(B169="Investissements immatériels",$I$7="Le montant des dépenses a été ajusté pours respecter le seuil de 20%"),"IM",""))))</f>
        <v/>
      </c>
      <c r="H169" s="46" t="str">
        <f>IF(OR(AND(B169="Acquisitions foncières",'Dépenses prévisionnelles'!$I$5="seuil respecté"),AND(B169="Investissements immatériels",'Dépenses prévisionnelles'!$I$7="seuil respecté"),B169="Investissements matériels",AND(B169="Acquisitions foncières",'Dépenses prévisionnelles'!$I$5="Ce montant dépasse le seuil de 10% du montant total des dépenses",F169&lt;'Dépenses prévisionnelles'!$J$5,B169="Acquisitions foncières",COUNTIF($G$15:G168,OR("AC+","AC"))=0),AND(B169="Investissements immatériels",'Dépenses prévisionnelles'!$I$7="Le montant des dépenses a été ajusté pour respecter le seuil de 20%",F169&lt;'Dépenses prévisionnelles'!$J$7,B169="Investissements immatériels",COUNTIF($G$15:G168,OR("IM+","IM"))=0)),'Répartition des financements'!C169,IF(AND(B169="Acquisitions foncières",COUNTIF($G$15:G168,"AC+")=0,COUNTIF($G$15:G168,"AC")&gt;0),'Dépenses prévisionnelles'!$J$5-SUMIF('Répartition des financements'!$G$15:G168,"AC",'Répartition des financements'!$F$15:F168),IF(AND(B169="Investissements immatériels",COUNTIF($G$15:G168,"IM+")=0,COUNTIF($G$15:G168,"IM")&gt;0),'Dépenses prévisionnelles'!$J$7-SUMIF('Répartition des financements'!$G$15:G168,"IM",'Répartition des financements'!$F$15:F168),IF(AND('Répartition des financements'!B169="Acquisitions foncières",COUNTIF($G$15:G168,"AC+")&gt;0),0,IF(AND(B169="Investissements immatériels",COUNTIF($G$15:G168,"IM+")&gt;0),0,IF('Répartition des financements'!B169="Acquisitions foncières",'Dépenses prévisionnelles'!$J$5,IF(B169="Investissements immatériels",'Dépenses prévisionnelles'!$J$7,"0")))))))</f>
        <v>0</v>
      </c>
      <c r="I169" s="46">
        <f t="shared" si="5"/>
        <v>0</v>
      </c>
    </row>
    <row r="170" spans="1:9" x14ac:dyDescent="0.35">
      <c r="A170" s="47" t="str">
        <f>IF('Dépenses prévisionnelles'!A169="","",'Dépenses prévisionnelles'!A169)</f>
        <v/>
      </c>
      <c r="B170" s="47" t="str">
        <f>IF('Dépenses prévisionnelles'!B169="","",'Dépenses prévisionnelles'!B169)</f>
        <v/>
      </c>
      <c r="C170" s="46">
        <f>'Dépenses prévisionnelles'!D169</f>
        <v>0</v>
      </c>
      <c r="D170" s="37"/>
      <c r="E170" s="45" t="str">
        <f t="shared" si="4"/>
        <v>80%</v>
      </c>
      <c r="F170" s="45" t="str">
        <f>IF(B170="Acquisitions foncières",SUMIF($B$15:B170,"Acquisitions foncières",$C$15:C170),IF(B170="Investissements immatériels",SUMIF($B$15:B170,"Investissements immatériels",$C$15:C170),""))</f>
        <v/>
      </c>
      <c r="G170" s="45" t="str">
        <f>IF(AND(B170="Acquisitions foncières",F170&gt;'Dépenses prévisionnelles'!$J$5),"AC+",IF(AND(B170="Investissements immatériels",F170&gt;'Dépenses prévisionnelles'!$J$7),"IM+",IF(AND(B170="Acquisitions foncières",'Dépenses prévisionnelles'!$I$5="Ce montant dépasse le seuil de 10% du montant total des dépenses"),"AC",IF(AND(B170="Investissements immatériels",$I$7="Le montant des dépenses a été ajusté pours respecter le seuil de 20%"),"IM",""))))</f>
        <v/>
      </c>
      <c r="H170" s="46" t="str">
        <f>IF(OR(AND(B170="Acquisitions foncières",'Dépenses prévisionnelles'!$I$5="seuil respecté"),AND(B170="Investissements immatériels",'Dépenses prévisionnelles'!$I$7="seuil respecté"),B170="Investissements matériels",AND(B170="Acquisitions foncières",'Dépenses prévisionnelles'!$I$5="Ce montant dépasse le seuil de 10% du montant total des dépenses",F170&lt;'Dépenses prévisionnelles'!$J$5,B170="Acquisitions foncières",COUNTIF($G$15:G169,OR("AC+","AC"))=0),AND(B170="Investissements immatériels",'Dépenses prévisionnelles'!$I$7="Le montant des dépenses a été ajusté pour respecter le seuil de 20%",F170&lt;'Dépenses prévisionnelles'!$J$7,B170="Investissements immatériels",COUNTIF($G$15:G169,OR("IM+","IM"))=0)),'Répartition des financements'!C170,IF(AND(B170="Acquisitions foncières",COUNTIF($G$15:G169,"AC+")=0,COUNTIF($G$15:G169,"AC")&gt;0),'Dépenses prévisionnelles'!$J$5-SUMIF('Répartition des financements'!$G$15:G169,"AC",'Répartition des financements'!$F$15:F169),IF(AND(B170="Investissements immatériels",COUNTIF($G$15:G169,"IM+")=0,COUNTIF($G$15:G169,"IM")&gt;0),'Dépenses prévisionnelles'!$J$7-SUMIF('Répartition des financements'!$G$15:G169,"IM",'Répartition des financements'!$F$15:F169),IF(AND('Répartition des financements'!B170="Acquisitions foncières",COUNTIF($G$15:G169,"AC+")&gt;0),0,IF(AND(B170="Investissements immatériels",COUNTIF($G$15:G169,"IM+")&gt;0),0,IF('Répartition des financements'!B170="Acquisitions foncières",'Dépenses prévisionnelles'!$J$5,IF(B170="Investissements immatériels",'Dépenses prévisionnelles'!$J$7,"0")))))))</f>
        <v>0</v>
      </c>
      <c r="I170" s="46">
        <f t="shared" si="5"/>
        <v>0</v>
      </c>
    </row>
    <row r="171" spans="1:9" x14ac:dyDescent="0.35">
      <c r="A171" s="47" t="str">
        <f>IF('Dépenses prévisionnelles'!A170="","",'Dépenses prévisionnelles'!A170)</f>
        <v/>
      </c>
      <c r="B171" s="47" t="str">
        <f>IF('Dépenses prévisionnelles'!B170="","",'Dépenses prévisionnelles'!B170)</f>
        <v/>
      </c>
      <c r="C171" s="46">
        <f>'Dépenses prévisionnelles'!D170</f>
        <v>0</v>
      </c>
      <c r="D171" s="37"/>
      <c r="E171" s="45" t="str">
        <f t="shared" si="4"/>
        <v>80%</v>
      </c>
      <c r="F171" s="45" t="str">
        <f>IF(B171="Acquisitions foncières",SUMIF($B$15:B171,"Acquisitions foncières",$C$15:C171),IF(B171="Investissements immatériels",SUMIF($B$15:B171,"Investissements immatériels",$C$15:C171),""))</f>
        <v/>
      </c>
      <c r="G171" s="45" t="str">
        <f>IF(AND(B171="Acquisitions foncières",F171&gt;'Dépenses prévisionnelles'!$J$5),"AC+",IF(AND(B171="Investissements immatériels",F171&gt;'Dépenses prévisionnelles'!$J$7),"IM+",IF(AND(B171="Acquisitions foncières",'Dépenses prévisionnelles'!$I$5="Ce montant dépasse le seuil de 10% du montant total des dépenses"),"AC",IF(AND(B171="Investissements immatériels",$I$7="Le montant des dépenses a été ajusté pours respecter le seuil de 20%"),"IM",""))))</f>
        <v/>
      </c>
      <c r="H171" s="46" t="str">
        <f>IF(OR(AND(B171="Acquisitions foncières",'Dépenses prévisionnelles'!$I$5="seuil respecté"),AND(B171="Investissements immatériels",'Dépenses prévisionnelles'!$I$7="seuil respecté"),B171="Investissements matériels",AND(B171="Acquisitions foncières",'Dépenses prévisionnelles'!$I$5="Ce montant dépasse le seuil de 10% du montant total des dépenses",F171&lt;'Dépenses prévisionnelles'!$J$5,B171="Acquisitions foncières",COUNTIF($G$15:G170,OR("AC+","AC"))=0),AND(B171="Investissements immatériels",'Dépenses prévisionnelles'!$I$7="Le montant des dépenses a été ajusté pour respecter le seuil de 20%",F171&lt;'Dépenses prévisionnelles'!$J$7,B171="Investissements immatériels",COUNTIF($G$15:G170,OR("IM+","IM"))=0)),'Répartition des financements'!C171,IF(AND(B171="Acquisitions foncières",COUNTIF($G$15:G170,"AC+")=0,COUNTIF($G$15:G170,"AC")&gt;0),'Dépenses prévisionnelles'!$J$5-SUMIF('Répartition des financements'!$G$15:G170,"AC",'Répartition des financements'!$F$15:F170),IF(AND(B171="Investissements immatériels",COUNTIF($G$15:G170,"IM+")=0,COUNTIF($G$15:G170,"IM")&gt;0),'Dépenses prévisionnelles'!$J$7-SUMIF('Répartition des financements'!$G$15:G170,"IM",'Répartition des financements'!$F$15:F170),IF(AND('Répartition des financements'!B171="Acquisitions foncières",COUNTIF($G$15:G170,"AC+")&gt;0),0,IF(AND(B171="Investissements immatériels",COUNTIF($G$15:G170,"IM+")&gt;0),0,IF('Répartition des financements'!B171="Acquisitions foncières",'Dépenses prévisionnelles'!$J$5,IF(B171="Investissements immatériels",'Dépenses prévisionnelles'!$J$7,"0")))))))</f>
        <v>0</v>
      </c>
      <c r="I171" s="46">
        <f t="shared" si="5"/>
        <v>0</v>
      </c>
    </row>
    <row r="172" spans="1:9" x14ac:dyDescent="0.35">
      <c r="A172" s="47" t="str">
        <f>IF('Dépenses prévisionnelles'!A171="","",'Dépenses prévisionnelles'!A171)</f>
        <v/>
      </c>
      <c r="B172" s="47" t="str">
        <f>IF('Dépenses prévisionnelles'!B171="","",'Dépenses prévisionnelles'!B171)</f>
        <v/>
      </c>
      <c r="C172" s="46">
        <f>'Dépenses prévisionnelles'!D171</f>
        <v>0</v>
      </c>
      <c r="D172" s="37"/>
      <c r="E172" s="45" t="str">
        <f t="shared" si="4"/>
        <v>80%</v>
      </c>
      <c r="F172" s="45" t="str">
        <f>IF(B172="Acquisitions foncières",SUMIF($B$15:B172,"Acquisitions foncières",$C$15:C172),IF(B172="Investissements immatériels",SUMIF($B$15:B172,"Investissements immatériels",$C$15:C172),""))</f>
        <v/>
      </c>
      <c r="G172" s="45" t="str">
        <f>IF(AND(B172="Acquisitions foncières",F172&gt;'Dépenses prévisionnelles'!$J$5),"AC+",IF(AND(B172="Investissements immatériels",F172&gt;'Dépenses prévisionnelles'!$J$7),"IM+",IF(AND(B172="Acquisitions foncières",'Dépenses prévisionnelles'!$I$5="Ce montant dépasse le seuil de 10% du montant total des dépenses"),"AC",IF(AND(B172="Investissements immatériels",$I$7="Le montant des dépenses a été ajusté pours respecter le seuil de 20%"),"IM",""))))</f>
        <v/>
      </c>
      <c r="H172" s="46" t="str">
        <f>IF(OR(AND(B172="Acquisitions foncières",'Dépenses prévisionnelles'!$I$5="seuil respecté"),AND(B172="Investissements immatériels",'Dépenses prévisionnelles'!$I$7="seuil respecté"),B172="Investissements matériels",AND(B172="Acquisitions foncières",'Dépenses prévisionnelles'!$I$5="Ce montant dépasse le seuil de 10% du montant total des dépenses",F172&lt;'Dépenses prévisionnelles'!$J$5,B172="Acquisitions foncières",COUNTIF($G$15:G171,OR("AC+","AC"))=0),AND(B172="Investissements immatériels",'Dépenses prévisionnelles'!$I$7="Le montant des dépenses a été ajusté pour respecter le seuil de 20%",F172&lt;'Dépenses prévisionnelles'!$J$7,B172="Investissements immatériels",COUNTIF($G$15:G171,OR("IM+","IM"))=0)),'Répartition des financements'!C172,IF(AND(B172="Acquisitions foncières",COUNTIF($G$15:G171,"AC+")=0,COUNTIF($G$15:G171,"AC")&gt;0),'Dépenses prévisionnelles'!$J$5-SUMIF('Répartition des financements'!$G$15:G171,"AC",'Répartition des financements'!$F$15:F171),IF(AND(B172="Investissements immatériels",COUNTIF($G$15:G171,"IM+")=0,COUNTIF($G$15:G171,"IM")&gt;0),'Dépenses prévisionnelles'!$J$7-SUMIF('Répartition des financements'!$G$15:G171,"IM",'Répartition des financements'!$F$15:F171),IF(AND('Répartition des financements'!B172="Acquisitions foncières",COUNTIF($G$15:G171,"AC+")&gt;0),0,IF(AND(B172="Investissements immatériels",COUNTIF($G$15:G171,"IM+")&gt;0),0,IF('Répartition des financements'!B172="Acquisitions foncières",'Dépenses prévisionnelles'!$J$5,IF(B172="Investissements immatériels",'Dépenses prévisionnelles'!$J$7,"0")))))))</f>
        <v>0</v>
      </c>
      <c r="I172" s="46">
        <f t="shared" si="5"/>
        <v>0</v>
      </c>
    </row>
    <row r="173" spans="1:9" x14ac:dyDescent="0.35">
      <c r="A173" s="47" t="str">
        <f>IF('Dépenses prévisionnelles'!A172="","",'Dépenses prévisionnelles'!A172)</f>
        <v/>
      </c>
      <c r="B173" s="47" t="str">
        <f>IF('Dépenses prévisionnelles'!B172="","",'Dépenses prévisionnelles'!B172)</f>
        <v/>
      </c>
      <c r="C173" s="46">
        <f>'Dépenses prévisionnelles'!D172</f>
        <v>0</v>
      </c>
      <c r="D173" s="37"/>
      <c r="E173" s="45" t="str">
        <f t="shared" si="4"/>
        <v>80%</v>
      </c>
      <c r="F173" s="45" t="str">
        <f>IF(B173="Acquisitions foncières",SUMIF($B$15:B173,"Acquisitions foncières",$C$15:C173),IF(B173="Investissements immatériels",SUMIF($B$15:B173,"Investissements immatériels",$C$15:C173),""))</f>
        <v/>
      </c>
      <c r="G173" s="45" t="str">
        <f>IF(AND(B173="Acquisitions foncières",F173&gt;'Dépenses prévisionnelles'!$J$5),"AC+",IF(AND(B173="Investissements immatériels",F173&gt;'Dépenses prévisionnelles'!$J$7),"IM+",IF(AND(B173="Acquisitions foncières",'Dépenses prévisionnelles'!$I$5="Ce montant dépasse le seuil de 10% du montant total des dépenses"),"AC",IF(AND(B173="Investissements immatériels",$I$7="Le montant des dépenses a été ajusté pours respecter le seuil de 20%"),"IM",""))))</f>
        <v/>
      </c>
      <c r="H173" s="46" t="str">
        <f>IF(OR(AND(B173="Acquisitions foncières",'Dépenses prévisionnelles'!$I$5="seuil respecté"),AND(B173="Investissements immatériels",'Dépenses prévisionnelles'!$I$7="seuil respecté"),B173="Investissements matériels",AND(B173="Acquisitions foncières",'Dépenses prévisionnelles'!$I$5="Ce montant dépasse le seuil de 10% du montant total des dépenses",F173&lt;'Dépenses prévisionnelles'!$J$5,B173="Acquisitions foncières",COUNTIF($G$15:G172,OR("AC+","AC"))=0),AND(B173="Investissements immatériels",'Dépenses prévisionnelles'!$I$7="Le montant des dépenses a été ajusté pour respecter le seuil de 20%",F173&lt;'Dépenses prévisionnelles'!$J$7,B173="Investissements immatériels",COUNTIF($G$15:G172,OR("IM+","IM"))=0)),'Répartition des financements'!C173,IF(AND(B173="Acquisitions foncières",COUNTIF($G$15:G172,"AC+")=0,COUNTIF($G$15:G172,"AC")&gt;0),'Dépenses prévisionnelles'!$J$5-SUMIF('Répartition des financements'!$G$15:G172,"AC",'Répartition des financements'!$F$15:F172),IF(AND(B173="Investissements immatériels",COUNTIF($G$15:G172,"IM+")=0,COUNTIF($G$15:G172,"IM")&gt;0),'Dépenses prévisionnelles'!$J$7-SUMIF('Répartition des financements'!$G$15:G172,"IM",'Répartition des financements'!$F$15:F172),IF(AND('Répartition des financements'!B173="Acquisitions foncières",COUNTIF($G$15:G172,"AC+")&gt;0),0,IF(AND(B173="Investissements immatériels",COUNTIF($G$15:G172,"IM+")&gt;0),0,IF('Répartition des financements'!B173="Acquisitions foncières",'Dépenses prévisionnelles'!$J$5,IF(B173="Investissements immatériels",'Dépenses prévisionnelles'!$J$7,"0")))))))</f>
        <v>0</v>
      </c>
      <c r="I173" s="46">
        <f t="shared" si="5"/>
        <v>0</v>
      </c>
    </row>
    <row r="174" spans="1:9" x14ac:dyDescent="0.35">
      <c r="A174" s="47" t="str">
        <f>IF('Dépenses prévisionnelles'!A173="","",'Dépenses prévisionnelles'!A173)</f>
        <v/>
      </c>
      <c r="B174" s="47" t="str">
        <f>IF('Dépenses prévisionnelles'!B173="","",'Dépenses prévisionnelles'!B173)</f>
        <v/>
      </c>
      <c r="C174" s="46">
        <f>'Dépenses prévisionnelles'!D173</f>
        <v>0</v>
      </c>
      <c r="D174" s="37"/>
      <c r="E174" s="45" t="str">
        <f t="shared" si="4"/>
        <v>80%</v>
      </c>
      <c r="F174" s="45" t="str">
        <f>IF(B174="Acquisitions foncières",SUMIF($B$15:B174,"Acquisitions foncières",$C$15:C174),IF(B174="Investissements immatériels",SUMIF($B$15:B174,"Investissements immatériels",$C$15:C174),""))</f>
        <v/>
      </c>
      <c r="G174" s="45" t="str">
        <f>IF(AND(B174="Acquisitions foncières",F174&gt;'Dépenses prévisionnelles'!$J$5),"AC+",IF(AND(B174="Investissements immatériels",F174&gt;'Dépenses prévisionnelles'!$J$7),"IM+",IF(AND(B174="Acquisitions foncières",'Dépenses prévisionnelles'!$I$5="Ce montant dépasse le seuil de 10% du montant total des dépenses"),"AC",IF(AND(B174="Investissements immatériels",$I$7="Le montant des dépenses a été ajusté pours respecter le seuil de 20%"),"IM",""))))</f>
        <v/>
      </c>
      <c r="H174" s="46" t="str">
        <f>IF(OR(AND(B174="Acquisitions foncières",'Dépenses prévisionnelles'!$I$5="seuil respecté"),AND(B174="Investissements immatériels",'Dépenses prévisionnelles'!$I$7="seuil respecté"),B174="Investissements matériels",AND(B174="Acquisitions foncières",'Dépenses prévisionnelles'!$I$5="Ce montant dépasse le seuil de 10% du montant total des dépenses",F174&lt;'Dépenses prévisionnelles'!$J$5,B174="Acquisitions foncières",COUNTIF($G$15:G173,OR("AC+","AC"))=0),AND(B174="Investissements immatériels",'Dépenses prévisionnelles'!$I$7="Le montant des dépenses a été ajusté pour respecter le seuil de 20%",F174&lt;'Dépenses prévisionnelles'!$J$7,B174="Investissements immatériels",COUNTIF($G$15:G173,OR("IM+","IM"))=0)),'Répartition des financements'!C174,IF(AND(B174="Acquisitions foncières",COUNTIF($G$15:G173,"AC+")=0,COUNTIF($G$15:G173,"AC")&gt;0),'Dépenses prévisionnelles'!$J$5-SUMIF('Répartition des financements'!$G$15:G173,"AC",'Répartition des financements'!$F$15:F173),IF(AND(B174="Investissements immatériels",COUNTIF($G$15:G173,"IM+")=0,COUNTIF($G$15:G173,"IM")&gt;0),'Dépenses prévisionnelles'!$J$7-SUMIF('Répartition des financements'!$G$15:G173,"IM",'Répartition des financements'!$F$15:F173),IF(AND('Répartition des financements'!B174="Acquisitions foncières",COUNTIF($G$15:G173,"AC+")&gt;0),0,IF(AND(B174="Investissements immatériels",COUNTIF($G$15:G173,"IM+")&gt;0),0,IF('Répartition des financements'!B174="Acquisitions foncières",'Dépenses prévisionnelles'!$J$5,IF(B174="Investissements immatériels",'Dépenses prévisionnelles'!$J$7,"0")))))))</f>
        <v>0</v>
      </c>
      <c r="I174" s="46">
        <f t="shared" si="5"/>
        <v>0</v>
      </c>
    </row>
    <row r="175" spans="1:9" x14ac:dyDescent="0.35">
      <c r="A175" s="47" t="str">
        <f>IF('Dépenses prévisionnelles'!A174="","",'Dépenses prévisionnelles'!A174)</f>
        <v/>
      </c>
      <c r="B175" s="47" t="str">
        <f>IF('Dépenses prévisionnelles'!B174="","",'Dépenses prévisionnelles'!B174)</f>
        <v/>
      </c>
      <c r="C175" s="46">
        <f>'Dépenses prévisionnelles'!D174</f>
        <v>0</v>
      </c>
      <c r="D175" s="37"/>
      <c r="E175" s="45" t="str">
        <f t="shared" si="4"/>
        <v>80%</v>
      </c>
      <c r="F175" s="45" t="str">
        <f>IF(B175="Acquisitions foncières",SUMIF($B$15:B175,"Acquisitions foncières",$C$15:C175),IF(B175="Investissements immatériels",SUMIF($B$15:B175,"Investissements immatériels",$C$15:C175),""))</f>
        <v/>
      </c>
      <c r="G175" s="45" t="str">
        <f>IF(AND(B175="Acquisitions foncières",F175&gt;'Dépenses prévisionnelles'!$J$5),"AC+",IF(AND(B175="Investissements immatériels",F175&gt;'Dépenses prévisionnelles'!$J$7),"IM+",IF(AND(B175="Acquisitions foncières",'Dépenses prévisionnelles'!$I$5="Ce montant dépasse le seuil de 10% du montant total des dépenses"),"AC",IF(AND(B175="Investissements immatériels",$I$7="Le montant des dépenses a été ajusté pours respecter le seuil de 20%"),"IM",""))))</f>
        <v/>
      </c>
      <c r="H175" s="46" t="str">
        <f>IF(OR(AND(B175="Acquisitions foncières",'Dépenses prévisionnelles'!$I$5="seuil respecté"),AND(B175="Investissements immatériels",'Dépenses prévisionnelles'!$I$7="seuil respecté"),B175="Investissements matériels",AND(B175="Acquisitions foncières",'Dépenses prévisionnelles'!$I$5="Ce montant dépasse le seuil de 10% du montant total des dépenses",F175&lt;'Dépenses prévisionnelles'!$J$5,B175="Acquisitions foncières",COUNTIF($G$15:G174,OR("AC+","AC"))=0),AND(B175="Investissements immatériels",'Dépenses prévisionnelles'!$I$7="Le montant des dépenses a été ajusté pour respecter le seuil de 20%",F175&lt;'Dépenses prévisionnelles'!$J$7,B175="Investissements immatériels",COUNTIF($G$15:G174,OR("IM+","IM"))=0)),'Répartition des financements'!C175,IF(AND(B175="Acquisitions foncières",COUNTIF($G$15:G174,"AC+")=0,COUNTIF($G$15:G174,"AC")&gt;0),'Dépenses prévisionnelles'!$J$5-SUMIF('Répartition des financements'!$G$15:G174,"AC",'Répartition des financements'!$F$15:F174),IF(AND(B175="Investissements immatériels",COUNTIF($G$15:G174,"IM+")=0,COUNTIF($G$15:G174,"IM")&gt;0),'Dépenses prévisionnelles'!$J$7-SUMIF('Répartition des financements'!$G$15:G174,"IM",'Répartition des financements'!$F$15:F174),IF(AND('Répartition des financements'!B175="Acquisitions foncières",COUNTIF($G$15:G174,"AC+")&gt;0),0,IF(AND(B175="Investissements immatériels",COUNTIF($G$15:G174,"IM+")&gt;0),0,IF('Répartition des financements'!B175="Acquisitions foncières",'Dépenses prévisionnelles'!$J$5,IF(B175="Investissements immatériels",'Dépenses prévisionnelles'!$J$7,"0")))))))</f>
        <v>0</v>
      </c>
      <c r="I175" s="46">
        <f t="shared" si="5"/>
        <v>0</v>
      </c>
    </row>
    <row r="176" spans="1:9" x14ac:dyDescent="0.35">
      <c r="A176" s="47" t="str">
        <f>IF('Dépenses prévisionnelles'!A175="","",'Dépenses prévisionnelles'!A175)</f>
        <v/>
      </c>
      <c r="B176" s="47" t="str">
        <f>IF('Dépenses prévisionnelles'!B175="","",'Dépenses prévisionnelles'!B175)</f>
        <v/>
      </c>
      <c r="C176" s="46">
        <f>'Dépenses prévisionnelles'!D175</f>
        <v>0</v>
      </c>
      <c r="D176" s="37"/>
      <c r="E176" s="45" t="str">
        <f t="shared" si="4"/>
        <v>80%</v>
      </c>
      <c r="F176" s="45" t="str">
        <f>IF(B176="Acquisitions foncières",SUMIF($B$15:B176,"Acquisitions foncières",$C$15:C176),IF(B176="Investissements immatériels",SUMIF($B$15:B176,"Investissements immatériels",$C$15:C176),""))</f>
        <v/>
      </c>
      <c r="G176" s="45" t="str">
        <f>IF(AND(B176="Acquisitions foncières",F176&gt;'Dépenses prévisionnelles'!$J$5),"AC+",IF(AND(B176="Investissements immatériels",F176&gt;'Dépenses prévisionnelles'!$J$7),"IM+",IF(AND(B176="Acquisitions foncières",'Dépenses prévisionnelles'!$I$5="Ce montant dépasse le seuil de 10% du montant total des dépenses"),"AC",IF(AND(B176="Investissements immatériels",$I$7="Le montant des dépenses a été ajusté pours respecter le seuil de 20%"),"IM",""))))</f>
        <v/>
      </c>
      <c r="H176" s="46" t="str">
        <f>IF(OR(AND(B176="Acquisitions foncières",'Dépenses prévisionnelles'!$I$5="seuil respecté"),AND(B176="Investissements immatériels",'Dépenses prévisionnelles'!$I$7="seuil respecté"),B176="Investissements matériels",AND(B176="Acquisitions foncières",'Dépenses prévisionnelles'!$I$5="Ce montant dépasse le seuil de 10% du montant total des dépenses",F176&lt;'Dépenses prévisionnelles'!$J$5,B176="Acquisitions foncières",COUNTIF($G$15:G175,OR("AC+","AC"))=0),AND(B176="Investissements immatériels",'Dépenses prévisionnelles'!$I$7="Le montant des dépenses a été ajusté pour respecter le seuil de 20%",F176&lt;'Dépenses prévisionnelles'!$J$7,B176="Investissements immatériels",COUNTIF($G$15:G175,OR("IM+","IM"))=0)),'Répartition des financements'!C176,IF(AND(B176="Acquisitions foncières",COUNTIF($G$15:G175,"AC+")=0,COUNTIF($G$15:G175,"AC")&gt;0),'Dépenses prévisionnelles'!$J$5-SUMIF('Répartition des financements'!$G$15:G175,"AC",'Répartition des financements'!$F$15:F175),IF(AND(B176="Investissements immatériels",COUNTIF($G$15:G175,"IM+")=0,COUNTIF($G$15:G175,"IM")&gt;0),'Dépenses prévisionnelles'!$J$7-SUMIF('Répartition des financements'!$G$15:G175,"IM",'Répartition des financements'!$F$15:F175),IF(AND('Répartition des financements'!B176="Acquisitions foncières",COUNTIF($G$15:G175,"AC+")&gt;0),0,IF(AND(B176="Investissements immatériels",COUNTIF($G$15:G175,"IM+")&gt;0),0,IF('Répartition des financements'!B176="Acquisitions foncières",'Dépenses prévisionnelles'!$J$5,IF(B176="Investissements immatériels",'Dépenses prévisionnelles'!$J$7,"0")))))))</f>
        <v>0</v>
      </c>
      <c r="I176" s="46">
        <f t="shared" si="5"/>
        <v>0</v>
      </c>
    </row>
    <row r="177" spans="1:9" x14ac:dyDescent="0.35">
      <c r="A177" s="47" t="str">
        <f>IF('Dépenses prévisionnelles'!A176="","",'Dépenses prévisionnelles'!A176)</f>
        <v/>
      </c>
      <c r="B177" s="47" t="str">
        <f>IF('Dépenses prévisionnelles'!B176="","",'Dépenses prévisionnelles'!B176)</f>
        <v/>
      </c>
      <c r="C177" s="46">
        <f>'Dépenses prévisionnelles'!D176</f>
        <v>0</v>
      </c>
      <c r="D177" s="37"/>
      <c r="E177" s="45" t="str">
        <f t="shared" si="4"/>
        <v>80%</v>
      </c>
      <c r="F177" s="45" t="str">
        <f>IF(B177="Acquisitions foncières",SUMIF($B$15:B177,"Acquisitions foncières",$C$15:C177),IF(B177="Investissements immatériels",SUMIF($B$15:B177,"Investissements immatériels",$C$15:C177),""))</f>
        <v/>
      </c>
      <c r="G177" s="45" t="str">
        <f>IF(AND(B177="Acquisitions foncières",F177&gt;'Dépenses prévisionnelles'!$J$5),"AC+",IF(AND(B177="Investissements immatériels",F177&gt;'Dépenses prévisionnelles'!$J$7),"IM+",IF(AND(B177="Acquisitions foncières",'Dépenses prévisionnelles'!$I$5="Ce montant dépasse le seuil de 10% du montant total des dépenses"),"AC",IF(AND(B177="Investissements immatériels",$I$7="Le montant des dépenses a été ajusté pours respecter le seuil de 20%"),"IM",""))))</f>
        <v/>
      </c>
      <c r="H177" s="46" t="str">
        <f>IF(OR(AND(B177="Acquisitions foncières",'Dépenses prévisionnelles'!$I$5="seuil respecté"),AND(B177="Investissements immatériels",'Dépenses prévisionnelles'!$I$7="seuil respecté"),B177="Investissements matériels",AND(B177="Acquisitions foncières",'Dépenses prévisionnelles'!$I$5="Ce montant dépasse le seuil de 10% du montant total des dépenses",F177&lt;'Dépenses prévisionnelles'!$J$5,B177="Acquisitions foncières",COUNTIF($G$15:G176,OR("AC+","AC"))=0),AND(B177="Investissements immatériels",'Dépenses prévisionnelles'!$I$7="Le montant des dépenses a été ajusté pour respecter le seuil de 20%",F177&lt;'Dépenses prévisionnelles'!$J$7,B177="Investissements immatériels",COUNTIF($G$15:G176,OR("IM+","IM"))=0)),'Répartition des financements'!C177,IF(AND(B177="Acquisitions foncières",COUNTIF($G$15:G176,"AC+")=0,COUNTIF($G$15:G176,"AC")&gt;0),'Dépenses prévisionnelles'!$J$5-SUMIF('Répartition des financements'!$G$15:G176,"AC",'Répartition des financements'!$F$15:F176),IF(AND(B177="Investissements immatériels",COUNTIF($G$15:G176,"IM+")=0,COUNTIF($G$15:G176,"IM")&gt;0),'Dépenses prévisionnelles'!$J$7-SUMIF('Répartition des financements'!$G$15:G176,"IM",'Répartition des financements'!$F$15:F176),IF(AND('Répartition des financements'!B177="Acquisitions foncières",COUNTIF($G$15:G176,"AC+")&gt;0),0,IF(AND(B177="Investissements immatériels",COUNTIF($G$15:G176,"IM+")&gt;0),0,IF('Répartition des financements'!B177="Acquisitions foncières",'Dépenses prévisionnelles'!$J$5,IF(B177="Investissements immatériels",'Dépenses prévisionnelles'!$J$7,"0")))))))</f>
        <v>0</v>
      </c>
      <c r="I177" s="46">
        <f t="shared" si="5"/>
        <v>0</v>
      </c>
    </row>
    <row r="178" spans="1:9" x14ac:dyDescent="0.35">
      <c r="A178" s="47" t="str">
        <f>IF('Dépenses prévisionnelles'!A177="","",'Dépenses prévisionnelles'!A177)</f>
        <v/>
      </c>
      <c r="B178" s="47" t="str">
        <f>IF('Dépenses prévisionnelles'!B177="","",'Dépenses prévisionnelles'!B177)</f>
        <v/>
      </c>
      <c r="C178" s="46">
        <f>'Dépenses prévisionnelles'!D177</f>
        <v>0</v>
      </c>
      <c r="D178" s="37"/>
      <c r="E178" s="45" t="str">
        <f t="shared" si="4"/>
        <v>80%</v>
      </c>
      <c r="F178" s="45" t="str">
        <f>IF(B178="Acquisitions foncières",SUMIF($B$15:B178,"Acquisitions foncières",$C$15:C178),IF(B178="Investissements immatériels",SUMIF($B$15:B178,"Investissements immatériels",$C$15:C178),""))</f>
        <v/>
      </c>
      <c r="G178" s="45" t="str">
        <f>IF(AND(B178="Acquisitions foncières",F178&gt;'Dépenses prévisionnelles'!$J$5),"AC+",IF(AND(B178="Investissements immatériels",F178&gt;'Dépenses prévisionnelles'!$J$7),"IM+",IF(AND(B178="Acquisitions foncières",'Dépenses prévisionnelles'!$I$5="Ce montant dépasse le seuil de 10% du montant total des dépenses"),"AC",IF(AND(B178="Investissements immatériels",$I$7="Le montant des dépenses a été ajusté pours respecter le seuil de 20%"),"IM",""))))</f>
        <v/>
      </c>
      <c r="H178" s="46" t="str">
        <f>IF(OR(AND(B178="Acquisitions foncières",'Dépenses prévisionnelles'!$I$5="seuil respecté"),AND(B178="Investissements immatériels",'Dépenses prévisionnelles'!$I$7="seuil respecté"),B178="Investissements matériels",AND(B178="Acquisitions foncières",'Dépenses prévisionnelles'!$I$5="Ce montant dépasse le seuil de 10% du montant total des dépenses",F178&lt;'Dépenses prévisionnelles'!$J$5,B178="Acquisitions foncières",COUNTIF($G$15:G177,OR("AC+","AC"))=0),AND(B178="Investissements immatériels",'Dépenses prévisionnelles'!$I$7="Le montant des dépenses a été ajusté pour respecter le seuil de 20%",F178&lt;'Dépenses prévisionnelles'!$J$7,B178="Investissements immatériels",COUNTIF($G$15:G177,OR("IM+","IM"))=0)),'Répartition des financements'!C178,IF(AND(B178="Acquisitions foncières",COUNTIF($G$15:G177,"AC+")=0,COUNTIF($G$15:G177,"AC")&gt;0),'Dépenses prévisionnelles'!$J$5-SUMIF('Répartition des financements'!$G$15:G177,"AC",'Répartition des financements'!$F$15:F177),IF(AND(B178="Investissements immatériels",COUNTIF($G$15:G177,"IM+")=0,COUNTIF($G$15:G177,"IM")&gt;0),'Dépenses prévisionnelles'!$J$7-SUMIF('Répartition des financements'!$G$15:G177,"IM",'Répartition des financements'!$F$15:F177),IF(AND('Répartition des financements'!B178="Acquisitions foncières",COUNTIF($G$15:G177,"AC+")&gt;0),0,IF(AND(B178="Investissements immatériels",COUNTIF($G$15:G177,"IM+")&gt;0),0,IF('Répartition des financements'!B178="Acquisitions foncières",'Dépenses prévisionnelles'!$J$5,IF(B178="Investissements immatériels",'Dépenses prévisionnelles'!$J$7,"0")))))))</f>
        <v>0</v>
      </c>
      <c r="I178" s="46">
        <f t="shared" si="5"/>
        <v>0</v>
      </c>
    </row>
    <row r="179" spans="1:9" x14ac:dyDescent="0.35">
      <c r="A179" s="47" t="str">
        <f>IF('Dépenses prévisionnelles'!A178="","",'Dépenses prévisionnelles'!A178)</f>
        <v/>
      </c>
      <c r="B179" s="47" t="str">
        <f>IF('Dépenses prévisionnelles'!B178="","",'Dépenses prévisionnelles'!B178)</f>
        <v/>
      </c>
      <c r="C179" s="46">
        <f>'Dépenses prévisionnelles'!D178</f>
        <v>0</v>
      </c>
      <c r="D179" s="37"/>
      <c r="E179" s="45" t="str">
        <f t="shared" si="4"/>
        <v>80%</v>
      </c>
      <c r="F179" s="45" t="str">
        <f>IF(B179="Acquisitions foncières",SUMIF($B$15:B179,"Acquisitions foncières",$C$15:C179),IF(B179="Investissements immatériels",SUMIF($B$15:B179,"Investissements immatériels",$C$15:C179),""))</f>
        <v/>
      </c>
      <c r="G179" s="45" t="str">
        <f>IF(AND(B179="Acquisitions foncières",F179&gt;'Dépenses prévisionnelles'!$J$5),"AC+",IF(AND(B179="Investissements immatériels",F179&gt;'Dépenses prévisionnelles'!$J$7),"IM+",IF(AND(B179="Acquisitions foncières",'Dépenses prévisionnelles'!$I$5="Ce montant dépasse le seuil de 10% du montant total des dépenses"),"AC",IF(AND(B179="Investissements immatériels",$I$7="Le montant des dépenses a été ajusté pours respecter le seuil de 20%"),"IM",""))))</f>
        <v/>
      </c>
      <c r="H179" s="46" t="str">
        <f>IF(OR(AND(B179="Acquisitions foncières",'Dépenses prévisionnelles'!$I$5="seuil respecté"),AND(B179="Investissements immatériels",'Dépenses prévisionnelles'!$I$7="seuil respecté"),B179="Investissements matériels",AND(B179="Acquisitions foncières",'Dépenses prévisionnelles'!$I$5="Ce montant dépasse le seuil de 10% du montant total des dépenses",F179&lt;'Dépenses prévisionnelles'!$J$5,B179="Acquisitions foncières",COUNTIF($G$15:G178,OR("AC+","AC"))=0),AND(B179="Investissements immatériels",'Dépenses prévisionnelles'!$I$7="Le montant des dépenses a été ajusté pour respecter le seuil de 20%",F179&lt;'Dépenses prévisionnelles'!$J$7,B179="Investissements immatériels",COUNTIF($G$15:G178,OR("IM+","IM"))=0)),'Répartition des financements'!C179,IF(AND(B179="Acquisitions foncières",COUNTIF($G$15:G178,"AC+")=0,COUNTIF($G$15:G178,"AC")&gt;0),'Dépenses prévisionnelles'!$J$5-SUMIF('Répartition des financements'!$G$15:G178,"AC",'Répartition des financements'!$F$15:F178),IF(AND(B179="Investissements immatériels",COUNTIF($G$15:G178,"IM+")=0,COUNTIF($G$15:G178,"IM")&gt;0),'Dépenses prévisionnelles'!$J$7-SUMIF('Répartition des financements'!$G$15:G178,"IM",'Répartition des financements'!$F$15:F178),IF(AND('Répartition des financements'!B179="Acquisitions foncières",COUNTIF($G$15:G178,"AC+")&gt;0),0,IF(AND(B179="Investissements immatériels",COUNTIF($G$15:G178,"IM+")&gt;0),0,IF('Répartition des financements'!B179="Acquisitions foncières",'Dépenses prévisionnelles'!$J$5,IF(B179="Investissements immatériels",'Dépenses prévisionnelles'!$J$7,"0")))))))</f>
        <v>0</v>
      </c>
      <c r="I179" s="46">
        <f t="shared" si="5"/>
        <v>0</v>
      </c>
    </row>
    <row r="180" spans="1:9" x14ac:dyDescent="0.35">
      <c r="A180" s="47" t="str">
        <f>IF('Dépenses prévisionnelles'!A179="","",'Dépenses prévisionnelles'!A179)</f>
        <v/>
      </c>
      <c r="B180" s="47" t="str">
        <f>IF('Dépenses prévisionnelles'!B179="","",'Dépenses prévisionnelles'!B179)</f>
        <v/>
      </c>
      <c r="C180" s="46">
        <f>'Dépenses prévisionnelles'!D179</f>
        <v>0</v>
      </c>
      <c r="D180" s="37"/>
      <c r="E180" s="45" t="str">
        <f t="shared" si="4"/>
        <v>80%</v>
      </c>
      <c r="F180" s="45" t="str">
        <f>IF(B180="Acquisitions foncières",SUMIF($B$15:B180,"Acquisitions foncières",$C$15:C180),IF(B180="Investissements immatériels",SUMIF($B$15:B180,"Investissements immatériels",$C$15:C180),""))</f>
        <v/>
      </c>
      <c r="G180" s="45" t="str">
        <f>IF(AND(B180="Acquisitions foncières",F180&gt;'Dépenses prévisionnelles'!$J$5),"AC+",IF(AND(B180="Investissements immatériels",F180&gt;'Dépenses prévisionnelles'!$J$7),"IM+",IF(AND(B180="Acquisitions foncières",'Dépenses prévisionnelles'!$I$5="Ce montant dépasse le seuil de 10% du montant total des dépenses"),"AC",IF(AND(B180="Investissements immatériels",$I$7="Le montant des dépenses a été ajusté pours respecter le seuil de 20%"),"IM",""))))</f>
        <v/>
      </c>
      <c r="H180" s="46" t="str">
        <f>IF(OR(AND(B180="Acquisitions foncières",'Dépenses prévisionnelles'!$I$5="seuil respecté"),AND(B180="Investissements immatériels",'Dépenses prévisionnelles'!$I$7="seuil respecté"),B180="Investissements matériels",AND(B180="Acquisitions foncières",'Dépenses prévisionnelles'!$I$5="Ce montant dépasse le seuil de 10% du montant total des dépenses",F180&lt;'Dépenses prévisionnelles'!$J$5,B180="Acquisitions foncières",COUNTIF($G$15:G179,OR("AC+","AC"))=0),AND(B180="Investissements immatériels",'Dépenses prévisionnelles'!$I$7="Le montant des dépenses a été ajusté pour respecter le seuil de 20%",F180&lt;'Dépenses prévisionnelles'!$J$7,B180="Investissements immatériels",COUNTIF($G$15:G179,OR("IM+","IM"))=0)),'Répartition des financements'!C180,IF(AND(B180="Acquisitions foncières",COUNTIF($G$15:G179,"AC+")=0,COUNTIF($G$15:G179,"AC")&gt;0),'Dépenses prévisionnelles'!$J$5-SUMIF('Répartition des financements'!$G$15:G179,"AC",'Répartition des financements'!$F$15:F179),IF(AND(B180="Investissements immatériels",COUNTIF($G$15:G179,"IM+")=0,COUNTIF($G$15:G179,"IM")&gt;0),'Dépenses prévisionnelles'!$J$7-SUMIF('Répartition des financements'!$G$15:G179,"IM",'Répartition des financements'!$F$15:F179),IF(AND('Répartition des financements'!B180="Acquisitions foncières",COUNTIF($G$15:G179,"AC+")&gt;0),0,IF(AND(B180="Investissements immatériels",COUNTIF($G$15:G179,"IM+")&gt;0),0,IF('Répartition des financements'!B180="Acquisitions foncières",'Dépenses prévisionnelles'!$J$5,IF(B180="Investissements immatériels",'Dépenses prévisionnelles'!$J$7,"0")))))))</f>
        <v>0</v>
      </c>
      <c r="I180" s="46">
        <f t="shared" si="5"/>
        <v>0</v>
      </c>
    </row>
    <row r="181" spans="1:9" x14ac:dyDescent="0.35">
      <c r="A181" s="47" t="str">
        <f>IF('Dépenses prévisionnelles'!A180="","",'Dépenses prévisionnelles'!A180)</f>
        <v/>
      </c>
      <c r="B181" s="47" t="str">
        <f>IF('Dépenses prévisionnelles'!B180="","",'Dépenses prévisionnelles'!B180)</f>
        <v/>
      </c>
      <c r="C181" s="46">
        <f>'Dépenses prévisionnelles'!D180</f>
        <v>0</v>
      </c>
      <c r="D181" s="37"/>
      <c r="E181" s="45" t="str">
        <f t="shared" si="4"/>
        <v>80%</v>
      </c>
      <c r="F181" s="45" t="str">
        <f>IF(B181="Acquisitions foncières",SUMIF($B$15:B181,"Acquisitions foncières",$C$15:C181),IF(B181="Investissements immatériels",SUMIF($B$15:B181,"Investissements immatériels",$C$15:C181),""))</f>
        <v/>
      </c>
      <c r="G181" s="45" t="str">
        <f>IF(AND(B181="Acquisitions foncières",F181&gt;'Dépenses prévisionnelles'!$J$5),"AC+",IF(AND(B181="Investissements immatériels",F181&gt;'Dépenses prévisionnelles'!$J$7),"IM+",IF(AND(B181="Acquisitions foncières",'Dépenses prévisionnelles'!$I$5="Ce montant dépasse le seuil de 10% du montant total des dépenses"),"AC",IF(AND(B181="Investissements immatériels",$I$7="Le montant des dépenses a été ajusté pours respecter le seuil de 20%"),"IM",""))))</f>
        <v/>
      </c>
      <c r="H181" s="46" t="str">
        <f>IF(OR(AND(B181="Acquisitions foncières",'Dépenses prévisionnelles'!$I$5="seuil respecté"),AND(B181="Investissements immatériels",'Dépenses prévisionnelles'!$I$7="seuil respecté"),B181="Investissements matériels",AND(B181="Acquisitions foncières",'Dépenses prévisionnelles'!$I$5="Ce montant dépasse le seuil de 10% du montant total des dépenses",F181&lt;'Dépenses prévisionnelles'!$J$5,B181="Acquisitions foncières",COUNTIF($G$15:G180,OR("AC+","AC"))=0),AND(B181="Investissements immatériels",'Dépenses prévisionnelles'!$I$7="Le montant des dépenses a été ajusté pour respecter le seuil de 20%",F181&lt;'Dépenses prévisionnelles'!$J$7,B181="Investissements immatériels",COUNTIF($G$15:G180,OR("IM+","IM"))=0)),'Répartition des financements'!C181,IF(AND(B181="Acquisitions foncières",COUNTIF($G$15:G180,"AC+")=0,COUNTIF($G$15:G180,"AC")&gt;0),'Dépenses prévisionnelles'!$J$5-SUMIF('Répartition des financements'!$G$15:G180,"AC",'Répartition des financements'!$F$15:F180),IF(AND(B181="Investissements immatériels",COUNTIF($G$15:G180,"IM+")=0,COUNTIF($G$15:G180,"IM")&gt;0),'Dépenses prévisionnelles'!$J$7-SUMIF('Répartition des financements'!$G$15:G180,"IM",'Répartition des financements'!$F$15:F180),IF(AND('Répartition des financements'!B181="Acquisitions foncières",COUNTIF($G$15:G180,"AC+")&gt;0),0,IF(AND(B181="Investissements immatériels",COUNTIF($G$15:G180,"IM+")&gt;0),0,IF('Répartition des financements'!B181="Acquisitions foncières",'Dépenses prévisionnelles'!$J$5,IF(B181="Investissements immatériels",'Dépenses prévisionnelles'!$J$7,"0")))))))</f>
        <v>0</v>
      </c>
      <c r="I181" s="46">
        <f t="shared" si="5"/>
        <v>0</v>
      </c>
    </row>
    <row r="182" spans="1:9" x14ac:dyDescent="0.35">
      <c r="A182" s="47" t="str">
        <f>IF('Dépenses prévisionnelles'!A181="","",'Dépenses prévisionnelles'!A181)</f>
        <v/>
      </c>
      <c r="B182" s="47" t="str">
        <f>IF('Dépenses prévisionnelles'!B181="","",'Dépenses prévisionnelles'!B181)</f>
        <v/>
      </c>
      <c r="C182" s="46">
        <f>'Dépenses prévisionnelles'!D181</f>
        <v>0</v>
      </c>
      <c r="D182" s="37"/>
      <c r="E182" s="45" t="str">
        <f t="shared" si="4"/>
        <v>80%</v>
      </c>
      <c r="F182" s="45" t="str">
        <f>IF(B182="Acquisitions foncières",SUMIF($B$15:B182,"Acquisitions foncières",$C$15:C182),IF(B182="Investissements immatériels",SUMIF($B$15:B182,"Investissements immatériels",$C$15:C182),""))</f>
        <v/>
      </c>
      <c r="G182" s="45" t="str">
        <f>IF(AND(B182="Acquisitions foncières",F182&gt;'Dépenses prévisionnelles'!$J$5),"AC+",IF(AND(B182="Investissements immatériels",F182&gt;'Dépenses prévisionnelles'!$J$7),"IM+",IF(AND(B182="Acquisitions foncières",'Dépenses prévisionnelles'!$I$5="Ce montant dépasse le seuil de 10% du montant total des dépenses"),"AC",IF(AND(B182="Investissements immatériels",$I$7="Le montant des dépenses a été ajusté pours respecter le seuil de 20%"),"IM",""))))</f>
        <v/>
      </c>
      <c r="H182" s="46" t="str">
        <f>IF(OR(AND(B182="Acquisitions foncières",'Dépenses prévisionnelles'!$I$5="seuil respecté"),AND(B182="Investissements immatériels",'Dépenses prévisionnelles'!$I$7="seuil respecté"),B182="Investissements matériels",AND(B182="Acquisitions foncières",'Dépenses prévisionnelles'!$I$5="Ce montant dépasse le seuil de 10% du montant total des dépenses",F182&lt;'Dépenses prévisionnelles'!$J$5,B182="Acquisitions foncières",COUNTIF($G$15:G181,OR("AC+","AC"))=0),AND(B182="Investissements immatériels",'Dépenses prévisionnelles'!$I$7="Le montant des dépenses a été ajusté pour respecter le seuil de 20%",F182&lt;'Dépenses prévisionnelles'!$J$7,B182="Investissements immatériels",COUNTIF($G$15:G181,OR("IM+","IM"))=0)),'Répartition des financements'!C182,IF(AND(B182="Acquisitions foncières",COUNTIF($G$15:G181,"AC+")=0,COUNTIF($G$15:G181,"AC")&gt;0),'Dépenses prévisionnelles'!$J$5-SUMIF('Répartition des financements'!$G$15:G181,"AC",'Répartition des financements'!$F$15:F181),IF(AND(B182="Investissements immatériels",COUNTIF($G$15:G181,"IM+")=0,COUNTIF($G$15:G181,"IM")&gt;0),'Dépenses prévisionnelles'!$J$7-SUMIF('Répartition des financements'!$G$15:G181,"IM",'Répartition des financements'!$F$15:F181),IF(AND('Répartition des financements'!B182="Acquisitions foncières",COUNTIF($G$15:G181,"AC+")&gt;0),0,IF(AND(B182="Investissements immatériels",COUNTIF($G$15:G181,"IM+")&gt;0),0,IF('Répartition des financements'!B182="Acquisitions foncières",'Dépenses prévisionnelles'!$J$5,IF(B182="Investissements immatériels",'Dépenses prévisionnelles'!$J$7,"0")))))))</f>
        <v>0</v>
      </c>
      <c r="I182" s="46">
        <f t="shared" si="5"/>
        <v>0</v>
      </c>
    </row>
    <row r="183" spans="1:9" x14ac:dyDescent="0.35">
      <c r="A183" s="47" t="str">
        <f>IF('Dépenses prévisionnelles'!A182="","",'Dépenses prévisionnelles'!A182)</f>
        <v/>
      </c>
      <c r="B183" s="47" t="str">
        <f>IF('Dépenses prévisionnelles'!B182="","",'Dépenses prévisionnelles'!B182)</f>
        <v/>
      </c>
      <c r="C183" s="46">
        <f>'Dépenses prévisionnelles'!D182</f>
        <v>0</v>
      </c>
      <c r="D183" s="37"/>
      <c r="E183" s="45" t="str">
        <f t="shared" si="4"/>
        <v>80%</v>
      </c>
      <c r="F183" s="45" t="str">
        <f>IF(B183="Acquisitions foncières",SUMIF($B$15:B183,"Acquisitions foncières",$C$15:C183),IF(B183="Investissements immatériels",SUMIF($B$15:B183,"Investissements immatériels",$C$15:C183),""))</f>
        <v/>
      </c>
      <c r="G183" s="45" t="str">
        <f>IF(AND(B183="Acquisitions foncières",F183&gt;'Dépenses prévisionnelles'!$J$5),"AC+",IF(AND(B183="Investissements immatériels",F183&gt;'Dépenses prévisionnelles'!$J$7),"IM+",IF(AND(B183="Acquisitions foncières",'Dépenses prévisionnelles'!$I$5="Ce montant dépasse le seuil de 10% du montant total des dépenses"),"AC",IF(AND(B183="Investissements immatériels",$I$7="Le montant des dépenses a été ajusté pours respecter le seuil de 20%"),"IM",""))))</f>
        <v/>
      </c>
      <c r="H183" s="46" t="str">
        <f>IF(OR(AND(B183="Acquisitions foncières",'Dépenses prévisionnelles'!$I$5="seuil respecté"),AND(B183="Investissements immatériels",'Dépenses prévisionnelles'!$I$7="seuil respecté"),B183="Investissements matériels",AND(B183="Acquisitions foncières",'Dépenses prévisionnelles'!$I$5="Ce montant dépasse le seuil de 10% du montant total des dépenses",F183&lt;'Dépenses prévisionnelles'!$J$5,B183="Acquisitions foncières",COUNTIF($G$15:G182,OR("AC+","AC"))=0),AND(B183="Investissements immatériels",'Dépenses prévisionnelles'!$I$7="Le montant des dépenses a été ajusté pour respecter le seuil de 20%",F183&lt;'Dépenses prévisionnelles'!$J$7,B183="Investissements immatériels",COUNTIF($G$15:G182,OR("IM+","IM"))=0)),'Répartition des financements'!C183,IF(AND(B183="Acquisitions foncières",COUNTIF($G$15:G182,"AC+")=0,COUNTIF($G$15:G182,"AC")&gt;0),'Dépenses prévisionnelles'!$J$5-SUMIF('Répartition des financements'!$G$15:G182,"AC",'Répartition des financements'!$F$15:F182),IF(AND(B183="Investissements immatériels",COUNTIF($G$15:G182,"IM+")=0,COUNTIF($G$15:G182,"IM")&gt;0),'Dépenses prévisionnelles'!$J$7-SUMIF('Répartition des financements'!$G$15:G182,"IM",'Répartition des financements'!$F$15:F182),IF(AND('Répartition des financements'!B183="Acquisitions foncières",COUNTIF($G$15:G182,"AC+")&gt;0),0,IF(AND(B183="Investissements immatériels",COUNTIF($G$15:G182,"IM+")&gt;0),0,IF('Répartition des financements'!B183="Acquisitions foncières",'Dépenses prévisionnelles'!$J$5,IF(B183="Investissements immatériels",'Dépenses prévisionnelles'!$J$7,"0")))))))</f>
        <v>0</v>
      </c>
      <c r="I183" s="46">
        <f t="shared" si="5"/>
        <v>0</v>
      </c>
    </row>
    <row r="184" spans="1:9" x14ac:dyDescent="0.35">
      <c r="A184" s="47" t="str">
        <f>IF('Dépenses prévisionnelles'!A183="","",'Dépenses prévisionnelles'!A183)</f>
        <v/>
      </c>
      <c r="B184" s="47" t="str">
        <f>IF('Dépenses prévisionnelles'!B183="","",'Dépenses prévisionnelles'!B183)</f>
        <v/>
      </c>
      <c r="C184" s="46">
        <f>'Dépenses prévisionnelles'!D183</f>
        <v>0</v>
      </c>
      <c r="D184" s="37"/>
      <c r="E184" s="45" t="str">
        <f t="shared" si="4"/>
        <v>80%</v>
      </c>
      <c r="F184" s="45" t="str">
        <f>IF(B184="Acquisitions foncières",SUMIF($B$15:B184,"Acquisitions foncières",$C$15:C184),IF(B184="Investissements immatériels",SUMIF($B$15:B184,"Investissements immatériels",$C$15:C184),""))</f>
        <v/>
      </c>
      <c r="G184" s="45" t="str">
        <f>IF(AND(B184="Acquisitions foncières",F184&gt;'Dépenses prévisionnelles'!$J$5),"AC+",IF(AND(B184="Investissements immatériels",F184&gt;'Dépenses prévisionnelles'!$J$7),"IM+",IF(AND(B184="Acquisitions foncières",'Dépenses prévisionnelles'!$I$5="Ce montant dépasse le seuil de 10% du montant total des dépenses"),"AC",IF(AND(B184="Investissements immatériels",$I$7="Le montant des dépenses a été ajusté pours respecter le seuil de 20%"),"IM",""))))</f>
        <v/>
      </c>
      <c r="H184" s="46" t="str">
        <f>IF(OR(AND(B184="Acquisitions foncières",'Dépenses prévisionnelles'!$I$5="seuil respecté"),AND(B184="Investissements immatériels",'Dépenses prévisionnelles'!$I$7="seuil respecté"),B184="Investissements matériels",AND(B184="Acquisitions foncières",'Dépenses prévisionnelles'!$I$5="Ce montant dépasse le seuil de 10% du montant total des dépenses",F184&lt;'Dépenses prévisionnelles'!$J$5,B184="Acquisitions foncières",COUNTIF($G$15:G183,OR("AC+","AC"))=0),AND(B184="Investissements immatériels",'Dépenses prévisionnelles'!$I$7="Le montant des dépenses a été ajusté pour respecter le seuil de 20%",F184&lt;'Dépenses prévisionnelles'!$J$7,B184="Investissements immatériels",COUNTIF($G$15:G183,OR("IM+","IM"))=0)),'Répartition des financements'!C184,IF(AND(B184="Acquisitions foncières",COUNTIF($G$15:G183,"AC+")=0,COUNTIF($G$15:G183,"AC")&gt;0),'Dépenses prévisionnelles'!$J$5-SUMIF('Répartition des financements'!$G$15:G183,"AC",'Répartition des financements'!$F$15:F183),IF(AND(B184="Investissements immatériels",COUNTIF($G$15:G183,"IM+")=0,COUNTIF($G$15:G183,"IM")&gt;0),'Dépenses prévisionnelles'!$J$7-SUMIF('Répartition des financements'!$G$15:G183,"IM",'Répartition des financements'!$F$15:F183),IF(AND('Répartition des financements'!B184="Acquisitions foncières",COUNTIF($G$15:G183,"AC+")&gt;0),0,IF(AND(B184="Investissements immatériels",COUNTIF($G$15:G183,"IM+")&gt;0),0,IF('Répartition des financements'!B184="Acquisitions foncières",'Dépenses prévisionnelles'!$J$5,IF(B184="Investissements immatériels",'Dépenses prévisionnelles'!$J$7,"0")))))))</f>
        <v>0</v>
      </c>
      <c r="I184" s="46">
        <f t="shared" si="5"/>
        <v>0</v>
      </c>
    </row>
    <row r="185" spans="1:9" x14ac:dyDescent="0.35">
      <c r="A185" s="47" t="str">
        <f>IF('Dépenses prévisionnelles'!A184="","",'Dépenses prévisionnelles'!A184)</f>
        <v/>
      </c>
      <c r="B185" s="47" t="str">
        <f>IF('Dépenses prévisionnelles'!B184="","",'Dépenses prévisionnelles'!B184)</f>
        <v/>
      </c>
      <c r="C185" s="46">
        <f>'Dépenses prévisionnelles'!D184</f>
        <v>0</v>
      </c>
      <c r="D185" s="37"/>
      <c r="E185" s="45" t="str">
        <f t="shared" si="4"/>
        <v>80%</v>
      </c>
      <c r="F185" s="45" t="str">
        <f>IF(B185="Acquisitions foncières",SUMIF($B$15:B185,"Acquisitions foncières",$C$15:C185),IF(B185="Investissements immatériels",SUMIF($B$15:B185,"Investissements immatériels",$C$15:C185),""))</f>
        <v/>
      </c>
      <c r="G185" s="45" t="str">
        <f>IF(AND(B185="Acquisitions foncières",F185&gt;'Dépenses prévisionnelles'!$J$5),"AC+",IF(AND(B185="Investissements immatériels",F185&gt;'Dépenses prévisionnelles'!$J$7),"IM+",IF(AND(B185="Acquisitions foncières",'Dépenses prévisionnelles'!$I$5="Ce montant dépasse le seuil de 10% du montant total des dépenses"),"AC",IF(AND(B185="Investissements immatériels",$I$7="Le montant des dépenses a été ajusté pours respecter le seuil de 20%"),"IM",""))))</f>
        <v/>
      </c>
      <c r="H185" s="46" t="str">
        <f>IF(OR(AND(B185="Acquisitions foncières",'Dépenses prévisionnelles'!$I$5="seuil respecté"),AND(B185="Investissements immatériels",'Dépenses prévisionnelles'!$I$7="seuil respecté"),B185="Investissements matériels",AND(B185="Acquisitions foncières",'Dépenses prévisionnelles'!$I$5="Ce montant dépasse le seuil de 10% du montant total des dépenses",F185&lt;'Dépenses prévisionnelles'!$J$5,B185="Acquisitions foncières",COUNTIF($G$15:G184,OR("AC+","AC"))=0),AND(B185="Investissements immatériels",'Dépenses prévisionnelles'!$I$7="Le montant des dépenses a été ajusté pour respecter le seuil de 20%",F185&lt;'Dépenses prévisionnelles'!$J$7,B185="Investissements immatériels",COUNTIF($G$15:G184,OR("IM+","IM"))=0)),'Répartition des financements'!C185,IF(AND(B185="Acquisitions foncières",COUNTIF($G$15:G184,"AC+")=0,COUNTIF($G$15:G184,"AC")&gt;0),'Dépenses prévisionnelles'!$J$5-SUMIF('Répartition des financements'!$G$15:G184,"AC",'Répartition des financements'!$F$15:F184),IF(AND(B185="Investissements immatériels",COUNTIF($G$15:G184,"IM+")=0,COUNTIF($G$15:G184,"IM")&gt;0),'Dépenses prévisionnelles'!$J$7-SUMIF('Répartition des financements'!$G$15:G184,"IM",'Répartition des financements'!$F$15:F184),IF(AND('Répartition des financements'!B185="Acquisitions foncières",COUNTIF($G$15:G184,"AC+")&gt;0),0,IF(AND(B185="Investissements immatériels",COUNTIF($G$15:G184,"IM+")&gt;0),0,IF('Répartition des financements'!B185="Acquisitions foncières",'Dépenses prévisionnelles'!$J$5,IF(B185="Investissements immatériels",'Dépenses prévisionnelles'!$J$7,"0")))))))</f>
        <v>0</v>
      </c>
      <c r="I185" s="46">
        <f t="shared" si="5"/>
        <v>0</v>
      </c>
    </row>
    <row r="186" spans="1:9" x14ac:dyDescent="0.35">
      <c r="A186" s="47" t="str">
        <f>IF('Dépenses prévisionnelles'!A185="","",'Dépenses prévisionnelles'!A185)</f>
        <v/>
      </c>
      <c r="B186" s="47" t="str">
        <f>IF('Dépenses prévisionnelles'!B185="","",'Dépenses prévisionnelles'!B185)</f>
        <v/>
      </c>
      <c r="C186" s="46">
        <f>'Dépenses prévisionnelles'!D185</f>
        <v>0</v>
      </c>
      <c r="D186" s="37"/>
      <c r="E186" s="45" t="str">
        <f t="shared" si="4"/>
        <v>80%</v>
      </c>
      <c r="F186" s="45" t="str">
        <f>IF(B186="Acquisitions foncières",SUMIF($B$15:B186,"Acquisitions foncières",$C$15:C186),IF(B186="Investissements immatériels",SUMIF($B$15:B186,"Investissements immatériels",$C$15:C186),""))</f>
        <v/>
      </c>
      <c r="G186" s="45" t="str">
        <f>IF(AND(B186="Acquisitions foncières",F186&gt;'Dépenses prévisionnelles'!$J$5),"AC+",IF(AND(B186="Investissements immatériels",F186&gt;'Dépenses prévisionnelles'!$J$7),"IM+",IF(AND(B186="Acquisitions foncières",'Dépenses prévisionnelles'!$I$5="Ce montant dépasse le seuil de 10% du montant total des dépenses"),"AC",IF(AND(B186="Investissements immatériels",$I$7="Le montant des dépenses a été ajusté pours respecter le seuil de 20%"),"IM",""))))</f>
        <v/>
      </c>
      <c r="H186" s="46" t="str">
        <f>IF(OR(AND(B186="Acquisitions foncières",'Dépenses prévisionnelles'!$I$5="seuil respecté"),AND(B186="Investissements immatériels",'Dépenses prévisionnelles'!$I$7="seuil respecté"),B186="Investissements matériels",AND(B186="Acquisitions foncières",'Dépenses prévisionnelles'!$I$5="Ce montant dépasse le seuil de 10% du montant total des dépenses",F186&lt;'Dépenses prévisionnelles'!$J$5,B186="Acquisitions foncières",COUNTIF($G$15:G185,OR("AC+","AC"))=0),AND(B186="Investissements immatériels",'Dépenses prévisionnelles'!$I$7="Le montant des dépenses a été ajusté pour respecter le seuil de 20%",F186&lt;'Dépenses prévisionnelles'!$J$7,B186="Investissements immatériels",COUNTIF($G$15:G185,OR("IM+","IM"))=0)),'Répartition des financements'!C186,IF(AND(B186="Acquisitions foncières",COUNTIF($G$15:G185,"AC+")=0,COUNTIF($G$15:G185,"AC")&gt;0),'Dépenses prévisionnelles'!$J$5-SUMIF('Répartition des financements'!$G$15:G185,"AC",'Répartition des financements'!$F$15:F185),IF(AND(B186="Investissements immatériels",COUNTIF($G$15:G185,"IM+")=0,COUNTIF($G$15:G185,"IM")&gt;0),'Dépenses prévisionnelles'!$J$7-SUMIF('Répartition des financements'!$G$15:G185,"IM",'Répartition des financements'!$F$15:F185),IF(AND('Répartition des financements'!B186="Acquisitions foncières",COUNTIF($G$15:G185,"AC+")&gt;0),0,IF(AND(B186="Investissements immatériels",COUNTIF($G$15:G185,"IM+")&gt;0),0,IF('Répartition des financements'!B186="Acquisitions foncières",'Dépenses prévisionnelles'!$J$5,IF(B186="Investissements immatériels",'Dépenses prévisionnelles'!$J$7,"0")))))))</f>
        <v>0</v>
      </c>
      <c r="I186" s="46">
        <f t="shared" si="5"/>
        <v>0</v>
      </c>
    </row>
    <row r="187" spans="1:9" x14ac:dyDescent="0.35">
      <c r="A187" s="47" t="str">
        <f>IF('Dépenses prévisionnelles'!A186="","",'Dépenses prévisionnelles'!A186)</f>
        <v/>
      </c>
      <c r="B187" s="47" t="str">
        <f>IF('Dépenses prévisionnelles'!B186="","",'Dépenses prévisionnelles'!B186)</f>
        <v/>
      </c>
      <c r="C187" s="46">
        <f>'Dépenses prévisionnelles'!D186</f>
        <v>0</v>
      </c>
      <c r="D187" s="37"/>
      <c r="E187" s="45" t="str">
        <f t="shared" si="4"/>
        <v>80%</v>
      </c>
      <c r="F187" s="45" t="str">
        <f>IF(B187="Acquisitions foncières",SUMIF($B$15:B187,"Acquisitions foncières",$C$15:C187),IF(B187="Investissements immatériels",SUMIF($B$15:B187,"Investissements immatériels",$C$15:C187),""))</f>
        <v/>
      </c>
      <c r="G187" s="45" t="str">
        <f>IF(AND(B187="Acquisitions foncières",F187&gt;'Dépenses prévisionnelles'!$J$5),"AC+",IF(AND(B187="Investissements immatériels",F187&gt;'Dépenses prévisionnelles'!$J$7),"IM+",IF(AND(B187="Acquisitions foncières",'Dépenses prévisionnelles'!$I$5="Ce montant dépasse le seuil de 10% du montant total des dépenses"),"AC",IF(AND(B187="Investissements immatériels",$I$7="Le montant des dépenses a été ajusté pours respecter le seuil de 20%"),"IM",""))))</f>
        <v/>
      </c>
      <c r="H187" s="46" t="str">
        <f>IF(OR(AND(B187="Acquisitions foncières",'Dépenses prévisionnelles'!$I$5="seuil respecté"),AND(B187="Investissements immatériels",'Dépenses prévisionnelles'!$I$7="seuil respecté"),B187="Investissements matériels",AND(B187="Acquisitions foncières",'Dépenses prévisionnelles'!$I$5="Ce montant dépasse le seuil de 10% du montant total des dépenses",F187&lt;'Dépenses prévisionnelles'!$J$5,B187="Acquisitions foncières",COUNTIF($G$15:G186,OR("AC+","AC"))=0),AND(B187="Investissements immatériels",'Dépenses prévisionnelles'!$I$7="Le montant des dépenses a été ajusté pour respecter le seuil de 20%",F187&lt;'Dépenses prévisionnelles'!$J$7,B187="Investissements immatériels",COUNTIF($G$15:G186,OR("IM+","IM"))=0)),'Répartition des financements'!C187,IF(AND(B187="Acquisitions foncières",COUNTIF($G$15:G186,"AC+")=0,COUNTIF($G$15:G186,"AC")&gt;0),'Dépenses prévisionnelles'!$J$5-SUMIF('Répartition des financements'!$G$15:G186,"AC",'Répartition des financements'!$F$15:F186),IF(AND(B187="Investissements immatériels",COUNTIF($G$15:G186,"IM+")=0,COUNTIF($G$15:G186,"IM")&gt;0),'Dépenses prévisionnelles'!$J$7-SUMIF('Répartition des financements'!$G$15:G186,"IM",'Répartition des financements'!$F$15:F186),IF(AND('Répartition des financements'!B187="Acquisitions foncières",COUNTIF($G$15:G186,"AC+")&gt;0),0,IF(AND(B187="Investissements immatériels",COUNTIF($G$15:G186,"IM+")&gt;0),0,IF('Répartition des financements'!B187="Acquisitions foncières",'Dépenses prévisionnelles'!$J$5,IF(B187="Investissements immatériels",'Dépenses prévisionnelles'!$J$7,"0")))))))</f>
        <v>0</v>
      </c>
      <c r="I187" s="46">
        <f t="shared" si="5"/>
        <v>0</v>
      </c>
    </row>
    <row r="188" spans="1:9" x14ac:dyDescent="0.35">
      <c r="A188" s="47" t="str">
        <f>IF('Dépenses prévisionnelles'!A187="","",'Dépenses prévisionnelles'!A187)</f>
        <v/>
      </c>
      <c r="B188" s="47" t="str">
        <f>IF('Dépenses prévisionnelles'!B187="","",'Dépenses prévisionnelles'!B187)</f>
        <v/>
      </c>
      <c r="C188" s="46">
        <f>'Dépenses prévisionnelles'!D187</f>
        <v>0</v>
      </c>
      <c r="D188" s="37"/>
      <c r="E188" s="45" t="str">
        <f t="shared" si="4"/>
        <v>80%</v>
      </c>
      <c r="F188" s="45" t="str">
        <f>IF(B188="Acquisitions foncières",SUMIF($B$15:B188,"Acquisitions foncières",$C$15:C188),IF(B188="Investissements immatériels",SUMIF($B$15:B188,"Investissements immatériels",$C$15:C188),""))</f>
        <v/>
      </c>
      <c r="G188" s="45" t="str">
        <f>IF(AND(B188="Acquisitions foncières",F188&gt;'Dépenses prévisionnelles'!$J$5),"AC+",IF(AND(B188="Investissements immatériels",F188&gt;'Dépenses prévisionnelles'!$J$7),"IM+",IF(AND(B188="Acquisitions foncières",'Dépenses prévisionnelles'!$I$5="Ce montant dépasse le seuil de 10% du montant total des dépenses"),"AC",IF(AND(B188="Investissements immatériels",$I$7="Le montant des dépenses a été ajusté pours respecter le seuil de 20%"),"IM",""))))</f>
        <v/>
      </c>
      <c r="H188" s="46" t="str">
        <f>IF(OR(AND(B188="Acquisitions foncières",'Dépenses prévisionnelles'!$I$5="seuil respecté"),AND(B188="Investissements immatériels",'Dépenses prévisionnelles'!$I$7="seuil respecté"),B188="Investissements matériels",AND(B188="Acquisitions foncières",'Dépenses prévisionnelles'!$I$5="Ce montant dépasse le seuil de 10% du montant total des dépenses",F188&lt;'Dépenses prévisionnelles'!$J$5,B188="Acquisitions foncières",COUNTIF($G$15:G187,OR("AC+","AC"))=0),AND(B188="Investissements immatériels",'Dépenses prévisionnelles'!$I$7="Le montant des dépenses a été ajusté pour respecter le seuil de 20%",F188&lt;'Dépenses prévisionnelles'!$J$7,B188="Investissements immatériels",COUNTIF($G$15:G187,OR("IM+","IM"))=0)),'Répartition des financements'!C188,IF(AND(B188="Acquisitions foncières",COUNTIF($G$15:G187,"AC+")=0,COUNTIF($G$15:G187,"AC")&gt;0),'Dépenses prévisionnelles'!$J$5-SUMIF('Répartition des financements'!$G$15:G187,"AC",'Répartition des financements'!$F$15:F187),IF(AND(B188="Investissements immatériels",COUNTIF($G$15:G187,"IM+")=0,COUNTIF($G$15:G187,"IM")&gt;0),'Dépenses prévisionnelles'!$J$7-SUMIF('Répartition des financements'!$G$15:G187,"IM",'Répartition des financements'!$F$15:F187),IF(AND('Répartition des financements'!B188="Acquisitions foncières",COUNTIF($G$15:G187,"AC+")&gt;0),0,IF(AND(B188="Investissements immatériels",COUNTIF($G$15:G187,"IM+")&gt;0),0,IF('Répartition des financements'!B188="Acquisitions foncières",'Dépenses prévisionnelles'!$J$5,IF(B188="Investissements immatériels",'Dépenses prévisionnelles'!$J$7,"0")))))))</f>
        <v>0</v>
      </c>
      <c r="I188" s="46">
        <f t="shared" si="5"/>
        <v>0</v>
      </c>
    </row>
    <row r="189" spans="1:9" x14ac:dyDescent="0.35">
      <c r="A189" s="47" t="str">
        <f>IF('Dépenses prévisionnelles'!A188="","",'Dépenses prévisionnelles'!A188)</f>
        <v/>
      </c>
      <c r="B189" s="47" t="str">
        <f>IF('Dépenses prévisionnelles'!B188="","",'Dépenses prévisionnelles'!B188)</f>
        <v/>
      </c>
      <c r="C189" s="46">
        <f>'Dépenses prévisionnelles'!D188</f>
        <v>0</v>
      </c>
      <c r="D189" s="37"/>
      <c r="E189" s="45" t="str">
        <f t="shared" si="4"/>
        <v>80%</v>
      </c>
      <c r="F189" s="45" t="str">
        <f>IF(B189="Acquisitions foncières",SUMIF($B$15:B189,"Acquisitions foncières",$C$15:C189),IF(B189="Investissements immatériels",SUMIF($B$15:B189,"Investissements immatériels",$C$15:C189),""))</f>
        <v/>
      </c>
      <c r="G189" s="45" t="str">
        <f>IF(AND(B189="Acquisitions foncières",F189&gt;'Dépenses prévisionnelles'!$J$5),"AC+",IF(AND(B189="Investissements immatériels",F189&gt;'Dépenses prévisionnelles'!$J$7),"IM+",IF(AND(B189="Acquisitions foncières",'Dépenses prévisionnelles'!$I$5="Ce montant dépasse le seuil de 10% du montant total des dépenses"),"AC",IF(AND(B189="Investissements immatériels",$I$7="Le montant des dépenses a été ajusté pours respecter le seuil de 20%"),"IM",""))))</f>
        <v/>
      </c>
      <c r="H189" s="46" t="str">
        <f>IF(OR(AND(B189="Acquisitions foncières",'Dépenses prévisionnelles'!$I$5="seuil respecté"),AND(B189="Investissements immatériels",'Dépenses prévisionnelles'!$I$7="seuil respecté"),B189="Investissements matériels",AND(B189="Acquisitions foncières",'Dépenses prévisionnelles'!$I$5="Ce montant dépasse le seuil de 10% du montant total des dépenses",F189&lt;'Dépenses prévisionnelles'!$J$5,B189="Acquisitions foncières",COUNTIF($G$15:G188,OR("AC+","AC"))=0),AND(B189="Investissements immatériels",'Dépenses prévisionnelles'!$I$7="Le montant des dépenses a été ajusté pour respecter le seuil de 20%",F189&lt;'Dépenses prévisionnelles'!$J$7,B189="Investissements immatériels",COUNTIF($G$15:G188,OR("IM+","IM"))=0)),'Répartition des financements'!C189,IF(AND(B189="Acquisitions foncières",COUNTIF($G$15:G188,"AC+")=0,COUNTIF($G$15:G188,"AC")&gt;0),'Dépenses prévisionnelles'!$J$5-SUMIF('Répartition des financements'!$G$15:G188,"AC",'Répartition des financements'!$F$15:F188),IF(AND(B189="Investissements immatériels",COUNTIF($G$15:G188,"IM+")=0,COUNTIF($G$15:G188,"IM")&gt;0),'Dépenses prévisionnelles'!$J$7-SUMIF('Répartition des financements'!$G$15:G188,"IM",'Répartition des financements'!$F$15:F188),IF(AND('Répartition des financements'!B189="Acquisitions foncières",COUNTIF($G$15:G188,"AC+")&gt;0),0,IF(AND(B189="Investissements immatériels",COUNTIF($G$15:G188,"IM+")&gt;0),0,IF('Répartition des financements'!B189="Acquisitions foncières",'Dépenses prévisionnelles'!$J$5,IF(B189="Investissements immatériels",'Dépenses prévisionnelles'!$J$7,"0")))))))</f>
        <v>0</v>
      </c>
      <c r="I189" s="46">
        <f t="shared" si="5"/>
        <v>0</v>
      </c>
    </row>
    <row r="190" spans="1:9" x14ac:dyDescent="0.35">
      <c r="A190" s="47" t="str">
        <f>IF('Dépenses prévisionnelles'!A189="","",'Dépenses prévisionnelles'!A189)</f>
        <v/>
      </c>
      <c r="B190" s="47" t="str">
        <f>IF('Dépenses prévisionnelles'!B189="","",'Dépenses prévisionnelles'!B189)</f>
        <v/>
      </c>
      <c r="C190" s="46">
        <f>'Dépenses prévisionnelles'!D189</f>
        <v>0</v>
      </c>
      <c r="D190" s="37"/>
      <c r="E190" s="45" t="str">
        <f t="shared" si="4"/>
        <v>80%</v>
      </c>
      <c r="F190" s="45" t="str">
        <f>IF(B190="Acquisitions foncières",SUMIF($B$15:B190,"Acquisitions foncières",$C$15:C190),IF(B190="Investissements immatériels",SUMIF($B$15:B190,"Investissements immatériels",$C$15:C190),""))</f>
        <v/>
      </c>
      <c r="G190" s="45" t="str">
        <f>IF(AND(B190="Acquisitions foncières",F190&gt;'Dépenses prévisionnelles'!$J$5),"AC+",IF(AND(B190="Investissements immatériels",F190&gt;'Dépenses prévisionnelles'!$J$7),"IM+",IF(AND(B190="Acquisitions foncières",'Dépenses prévisionnelles'!$I$5="Ce montant dépasse le seuil de 10% du montant total des dépenses"),"AC",IF(AND(B190="Investissements immatériels",$I$7="Le montant des dépenses a été ajusté pours respecter le seuil de 20%"),"IM",""))))</f>
        <v/>
      </c>
      <c r="H190" s="46" t="str">
        <f>IF(OR(AND(B190="Acquisitions foncières",'Dépenses prévisionnelles'!$I$5="seuil respecté"),AND(B190="Investissements immatériels",'Dépenses prévisionnelles'!$I$7="seuil respecté"),B190="Investissements matériels",AND(B190="Acquisitions foncières",'Dépenses prévisionnelles'!$I$5="Ce montant dépasse le seuil de 10% du montant total des dépenses",F190&lt;'Dépenses prévisionnelles'!$J$5,B190="Acquisitions foncières",COUNTIF($G$15:G189,OR("AC+","AC"))=0),AND(B190="Investissements immatériels",'Dépenses prévisionnelles'!$I$7="Le montant des dépenses a été ajusté pour respecter le seuil de 20%",F190&lt;'Dépenses prévisionnelles'!$J$7,B190="Investissements immatériels",COUNTIF($G$15:G189,OR("IM+","IM"))=0)),'Répartition des financements'!C190,IF(AND(B190="Acquisitions foncières",COUNTIF($G$15:G189,"AC+")=0,COUNTIF($G$15:G189,"AC")&gt;0),'Dépenses prévisionnelles'!$J$5-SUMIF('Répartition des financements'!$G$15:G189,"AC",'Répartition des financements'!$F$15:F189),IF(AND(B190="Investissements immatériels",COUNTIF($G$15:G189,"IM+")=0,COUNTIF($G$15:G189,"IM")&gt;0),'Dépenses prévisionnelles'!$J$7-SUMIF('Répartition des financements'!$G$15:G189,"IM",'Répartition des financements'!$F$15:F189),IF(AND('Répartition des financements'!B190="Acquisitions foncières",COUNTIF($G$15:G189,"AC+")&gt;0),0,IF(AND(B190="Investissements immatériels",COUNTIF($G$15:G189,"IM+")&gt;0),0,IF('Répartition des financements'!B190="Acquisitions foncières",'Dépenses prévisionnelles'!$J$5,IF(B190="Investissements immatériels",'Dépenses prévisionnelles'!$J$7,"0")))))))</f>
        <v>0</v>
      </c>
      <c r="I190" s="46">
        <f t="shared" si="5"/>
        <v>0</v>
      </c>
    </row>
    <row r="191" spans="1:9" x14ac:dyDescent="0.35">
      <c r="A191" s="47" t="str">
        <f>IF('Dépenses prévisionnelles'!A190="","",'Dépenses prévisionnelles'!A190)</f>
        <v/>
      </c>
      <c r="B191" s="47" t="str">
        <f>IF('Dépenses prévisionnelles'!B190="","",'Dépenses prévisionnelles'!B190)</f>
        <v/>
      </c>
      <c r="C191" s="46">
        <f>'Dépenses prévisionnelles'!D190</f>
        <v>0</v>
      </c>
      <c r="D191" s="37"/>
      <c r="E191" s="45" t="str">
        <f t="shared" si="4"/>
        <v>80%</v>
      </c>
      <c r="F191" s="45" t="str">
        <f>IF(B191="Acquisitions foncières",SUMIF($B$15:B191,"Acquisitions foncières",$C$15:C191),IF(B191="Investissements immatériels",SUMIF($B$15:B191,"Investissements immatériels",$C$15:C191),""))</f>
        <v/>
      </c>
      <c r="G191" s="45" t="str">
        <f>IF(AND(B191="Acquisitions foncières",F191&gt;'Dépenses prévisionnelles'!$J$5),"AC+",IF(AND(B191="Investissements immatériels",F191&gt;'Dépenses prévisionnelles'!$J$7),"IM+",IF(AND(B191="Acquisitions foncières",'Dépenses prévisionnelles'!$I$5="Ce montant dépasse le seuil de 10% du montant total des dépenses"),"AC",IF(AND(B191="Investissements immatériels",$I$7="Le montant des dépenses a été ajusté pours respecter le seuil de 20%"),"IM",""))))</f>
        <v/>
      </c>
      <c r="H191" s="46" t="str">
        <f>IF(OR(AND(B191="Acquisitions foncières",'Dépenses prévisionnelles'!$I$5="seuil respecté"),AND(B191="Investissements immatériels",'Dépenses prévisionnelles'!$I$7="seuil respecté"),B191="Investissements matériels",AND(B191="Acquisitions foncières",'Dépenses prévisionnelles'!$I$5="Ce montant dépasse le seuil de 10% du montant total des dépenses",F191&lt;'Dépenses prévisionnelles'!$J$5,B191="Acquisitions foncières",COUNTIF($G$15:G190,OR("AC+","AC"))=0),AND(B191="Investissements immatériels",'Dépenses prévisionnelles'!$I$7="Le montant des dépenses a été ajusté pour respecter le seuil de 20%",F191&lt;'Dépenses prévisionnelles'!$J$7,B191="Investissements immatériels",COUNTIF($G$15:G190,OR("IM+","IM"))=0)),'Répartition des financements'!C191,IF(AND(B191="Acquisitions foncières",COUNTIF($G$15:G190,"AC+")=0,COUNTIF($G$15:G190,"AC")&gt;0),'Dépenses prévisionnelles'!$J$5-SUMIF('Répartition des financements'!$G$15:G190,"AC",'Répartition des financements'!$F$15:F190),IF(AND(B191="Investissements immatériels",COUNTIF($G$15:G190,"IM+")=0,COUNTIF($G$15:G190,"IM")&gt;0),'Dépenses prévisionnelles'!$J$7-SUMIF('Répartition des financements'!$G$15:G190,"IM",'Répartition des financements'!$F$15:F190),IF(AND('Répartition des financements'!B191="Acquisitions foncières",COUNTIF($G$15:G190,"AC+")&gt;0),0,IF(AND(B191="Investissements immatériels",COUNTIF($G$15:G190,"IM+")&gt;0),0,IF('Répartition des financements'!B191="Acquisitions foncières",'Dépenses prévisionnelles'!$J$5,IF(B191="Investissements immatériels",'Dépenses prévisionnelles'!$J$7,"0")))))))</f>
        <v>0</v>
      </c>
      <c r="I191" s="46">
        <f t="shared" si="5"/>
        <v>0</v>
      </c>
    </row>
    <row r="192" spans="1:9" x14ac:dyDescent="0.35">
      <c r="A192" s="47" t="str">
        <f>IF('Dépenses prévisionnelles'!A191="","",'Dépenses prévisionnelles'!A191)</f>
        <v/>
      </c>
      <c r="B192" s="47" t="str">
        <f>IF('Dépenses prévisionnelles'!B191="","",'Dépenses prévisionnelles'!B191)</f>
        <v/>
      </c>
      <c r="C192" s="46">
        <f>'Dépenses prévisionnelles'!D191</f>
        <v>0</v>
      </c>
      <c r="D192" s="37"/>
      <c r="E192" s="45" t="str">
        <f t="shared" si="4"/>
        <v>80%</v>
      </c>
      <c r="F192" s="45" t="str">
        <f>IF(B192="Acquisitions foncières",SUMIF($B$15:B192,"Acquisitions foncières",$C$15:C192),IF(B192="Investissements immatériels",SUMIF($B$15:B192,"Investissements immatériels",$C$15:C192),""))</f>
        <v/>
      </c>
      <c r="G192" s="45" t="str">
        <f>IF(AND(B192="Acquisitions foncières",F192&gt;'Dépenses prévisionnelles'!$J$5),"AC+",IF(AND(B192="Investissements immatériels",F192&gt;'Dépenses prévisionnelles'!$J$7),"IM+",IF(AND(B192="Acquisitions foncières",'Dépenses prévisionnelles'!$I$5="Ce montant dépasse le seuil de 10% du montant total des dépenses"),"AC",IF(AND(B192="Investissements immatériels",$I$7="Le montant des dépenses a été ajusté pours respecter le seuil de 20%"),"IM",""))))</f>
        <v/>
      </c>
      <c r="H192" s="46" t="str">
        <f>IF(OR(AND(B192="Acquisitions foncières",'Dépenses prévisionnelles'!$I$5="seuil respecté"),AND(B192="Investissements immatériels",'Dépenses prévisionnelles'!$I$7="seuil respecté"),B192="Investissements matériels",AND(B192="Acquisitions foncières",'Dépenses prévisionnelles'!$I$5="Ce montant dépasse le seuil de 10% du montant total des dépenses",F192&lt;'Dépenses prévisionnelles'!$J$5,B192="Acquisitions foncières",COUNTIF($G$15:G191,OR("AC+","AC"))=0),AND(B192="Investissements immatériels",'Dépenses prévisionnelles'!$I$7="Le montant des dépenses a été ajusté pour respecter le seuil de 20%",F192&lt;'Dépenses prévisionnelles'!$J$7,B192="Investissements immatériels",COUNTIF($G$15:G191,OR("IM+","IM"))=0)),'Répartition des financements'!C192,IF(AND(B192="Acquisitions foncières",COUNTIF($G$15:G191,"AC+")=0,COUNTIF($G$15:G191,"AC")&gt;0),'Dépenses prévisionnelles'!$J$5-SUMIF('Répartition des financements'!$G$15:G191,"AC",'Répartition des financements'!$F$15:F191),IF(AND(B192="Investissements immatériels",COUNTIF($G$15:G191,"IM+")=0,COUNTIF($G$15:G191,"IM")&gt;0),'Dépenses prévisionnelles'!$J$7-SUMIF('Répartition des financements'!$G$15:G191,"IM",'Répartition des financements'!$F$15:F191),IF(AND('Répartition des financements'!B192="Acquisitions foncières",COUNTIF($G$15:G191,"AC+")&gt;0),0,IF(AND(B192="Investissements immatériels",COUNTIF($G$15:G191,"IM+")&gt;0),0,IF('Répartition des financements'!B192="Acquisitions foncières",'Dépenses prévisionnelles'!$J$5,IF(B192="Investissements immatériels",'Dépenses prévisionnelles'!$J$7,"0")))))))</f>
        <v>0</v>
      </c>
      <c r="I192" s="46">
        <f t="shared" si="5"/>
        <v>0</v>
      </c>
    </row>
    <row r="193" spans="1:9" x14ac:dyDescent="0.35">
      <c r="A193" s="47" t="str">
        <f>IF('Dépenses prévisionnelles'!A192="","",'Dépenses prévisionnelles'!A192)</f>
        <v/>
      </c>
      <c r="B193" s="47" t="str">
        <f>IF('Dépenses prévisionnelles'!B192="","",'Dépenses prévisionnelles'!B192)</f>
        <v/>
      </c>
      <c r="C193" s="46">
        <f>'Dépenses prévisionnelles'!D192</f>
        <v>0</v>
      </c>
      <c r="D193" s="37"/>
      <c r="E193" s="45" t="str">
        <f t="shared" si="4"/>
        <v>80%</v>
      </c>
      <c r="F193" s="45" t="str">
        <f>IF(B193="Acquisitions foncières",SUMIF($B$15:B193,"Acquisitions foncières",$C$15:C193),IF(B193="Investissements immatériels",SUMIF($B$15:B193,"Investissements immatériels",$C$15:C193),""))</f>
        <v/>
      </c>
      <c r="G193" s="45" t="str">
        <f>IF(AND(B193="Acquisitions foncières",F193&gt;'Dépenses prévisionnelles'!$J$5),"AC+",IF(AND(B193="Investissements immatériels",F193&gt;'Dépenses prévisionnelles'!$J$7),"IM+",IF(AND(B193="Acquisitions foncières",'Dépenses prévisionnelles'!$I$5="Ce montant dépasse le seuil de 10% du montant total des dépenses"),"AC",IF(AND(B193="Investissements immatériels",$I$7="Le montant des dépenses a été ajusté pours respecter le seuil de 20%"),"IM",""))))</f>
        <v/>
      </c>
      <c r="H193" s="46" t="str">
        <f>IF(OR(AND(B193="Acquisitions foncières",'Dépenses prévisionnelles'!$I$5="seuil respecté"),AND(B193="Investissements immatériels",'Dépenses prévisionnelles'!$I$7="seuil respecté"),B193="Investissements matériels",AND(B193="Acquisitions foncières",'Dépenses prévisionnelles'!$I$5="Ce montant dépasse le seuil de 10% du montant total des dépenses",F193&lt;'Dépenses prévisionnelles'!$J$5,B193="Acquisitions foncières",COUNTIF($G$15:G192,OR("AC+","AC"))=0),AND(B193="Investissements immatériels",'Dépenses prévisionnelles'!$I$7="Le montant des dépenses a été ajusté pour respecter le seuil de 20%",F193&lt;'Dépenses prévisionnelles'!$J$7,B193="Investissements immatériels",COUNTIF($G$15:G192,OR("IM+","IM"))=0)),'Répartition des financements'!C193,IF(AND(B193="Acquisitions foncières",COUNTIF($G$15:G192,"AC+")=0,COUNTIF($G$15:G192,"AC")&gt;0),'Dépenses prévisionnelles'!$J$5-SUMIF('Répartition des financements'!$G$15:G192,"AC",'Répartition des financements'!$F$15:F192),IF(AND(B193="Investissements immatériels",COUNTIF($G$15:G192,"IM+")=0,COUNTIF($G$15:G192,"IM")&gt;0),'Dépenses prévisionnelles'!$J$7-SUMIF('Répartition des financements'!$G$15:G192,"IM",'Répartition des financements'!$F$15:F192),IF(AND('Répartition des financements'!B193="Acquisitions foncières",COUNTIF($G$15:G192,"AC+")&gt;0),0,IF(AND(B193="Investissements immatériels",COUNTIF($G$15:G192,"IM+")&gt;0),0,IF('Répartition des financements'!B193="Acquisitions foncières",'Dépenses prévisionnelles'!$J$5,IF(B193="Investissements immatériels",'Dépenses prévisionnelles'!$J$7,"0")))))))</f>
        <v>0</v>
      </c>
      <c r="I193" s="46">
        <f t="shared" si="5"/>
        <v>0</v>
      </c>
    </row>
    <row r="194" spans="1:9" x14ac:dyDescent="0.35">
      <c r="A194" s="47" t="str">
        <f>IF('Dépenses prévisionnelles'!A193="","",'Dépenses prévisionnelles'!A193)</f>
        <v/>
      </c>
      <c r="B194" s="47" t="str">
        <f>IF('Dépenses prévisionnelles'!B193="","",'Dépenses prévisionnelles'!B193)</f>
        <v/>
      </c>
      <c r="C194" s="46">
        <f>'Dépenses prévisionnelles'!D193</f>
        <v>0</v>
      </c>
      <c r="D194" s="37"/>
      <c r="E194" s="45" t="str">
        <f t="shared" si="4"/>
        <v>80%</v>
      </c>
      <c r="F194" s="45" t="str">
        <f>IF(B194="Acquisitions foncières",SUMIF($B$15:B194,"Acquisitions foncières",$C$15:C194),IF(B194="Investissements immatériels",SUMIF($B$15:B194,"Investissements immatériels",$C$15:C194),""))</f>
        <v/>
      </c>
      <c r="G194" s="45" t="str">
        <f>IF(AND(B194="Acquisitions foncières",F194&gt;'Dépenses prévisionnelles'!$J$5),"AC+",IF(AND(B194="Investissements immatériels",F194&gt;'Dépenses prévisionnelles'!$J$7),"IM+",IF(AND(B194="Acquisitions foncières",'Dépenses prévisionnelles'!$I$5="Ce montant dépasse le seuil de 10% du montant total des dépenses"),"AC",IF(AND(B194="Investissements immatériels",$I$7="Le montant des dépenses a été ajusté pours respecter le seuil de 20%"),"IM",""))))</f>
        <v/>
      </c>
      <c r="H194" s="46" t="str">
        <f>IF(OR(AND(B194="Acquisitions foncières",'Dépenses prévisionnelles'!$I$5="seuil respecté"),AND(B194="Investissements immatériels",'Dépenses prévisionnelles'!$I$7="seuil respecté"),B194="Investissements matériels",AND(B194="Acquisitions foncières",'Dépenses prévisionnelles'!$I$5="Ce montant dépasse le seuil de 10% du montant total des dépenses",F194&lt;'Dépenses prévisionnelles'!$J$5,B194="Acquisitions foncières",COUNTIF($G$15:G193,OR("AC+","AC"))=0),AND(B194="Investissements immatériels",'Dépenses prévisionnelles'!$I$7="Le montant des dépenses a été ajusté pour respecter le seuil de 20%",F194&lt;'Dépenses prévisionnelles'!$J$7,B194="Investissements immatériels",COUNTIF($G$15:G193,OR("IM+","IM"))=0)),'Répartition des financements'!C194,IF(AND(B194="Acquisitions foncières",COUNTIF($G$15:G193,"AC+")=0,COUNTIF($G$15:G193,"AC")&gt;0),'Dépenses prévisionnelles'!$J$5-SUMIF('Répartition des financements'!$G$15:G193,"AC",'Répartition des financements'!$F$15:F193),IF(AND(B194="Investissements immatériels",COUNTIF($G$15:G193,"IM+")=0,COUNTIF($G$15:G193,"IM")&gt;0),'Dépenses prévisionnelles'!$J$7-SUMIF('Répartition des financements'!$G$15:G193,"IM",'Répartition des financements'!$F$15:F193),IF(AND('Répartition des financements'!B194="Acquisitions foncières",COUNTIF($G$15:G193,"AC+")&gt;0),0,IF(AND(B194="Investissements immatériels",COUNTIF($G$15:G193,"IM+")&gt;0),0,IF('Répartition des financements'!B194="Acquisitions foncières",'Dépenses prévisionnelles'!$J$5,IF(B194="Investissements immatériels",'Dépenses prévisionnelles'!$J$7,"0")))))))</f>
        <v>0</v>
      </c>
      <c r="I194" s="46">
        <f t="shared" si="5"/>
        <v>0</v>
      </c>
    </row>
    <row r="195" spans="1:9" x14ac:dyDescent="0.35">
      <c r="A195" s="47" t="str">
        <f>IF('Dépenses prévisionnelles'!A194="","",'Dépenses prévisionnelles'!A194)</f>
        <v/>
      </c>
      <c r="B195" s="47" t="str">
        <f>IF('Dépenses prévisionnelles'!B194="","",'Dépenses prévisionnelles'!B194)</f>
        <v/>
      </c>
      <c r="C195" s="46">
        <f>'Dépenses prévisionnelles'!D194</f>
        <v>0</v>
      </c>
      <c r="D195" s="37"/>
      <c r="E195" s="45" t="str">
        <f t="shared" si="4"/>
        <v>80%</v>
      </c>
      <c r="F195" s="45" t="str">
        <f>IF(B195="Acquisitions foncières",SUMIF($B$15:B195,"Acquisitions foncières",$C$15:C195),IF(B195="Investissements immatériels",SUMIF($B$15:B195,"Investissements immatériels",$C$15:C195),""))</f>
        <v/>
      </c>
      <c r="G195" s="45" t="str">
        <f>IF(AND(B195="Acquisitions foncières",F195&gt;'Dépenses prévisionnelles'!$J$5),"AC+",IF(AND(B195="Investissements immatériels",F195&gt;'Dépenses prévisionnelles'!$J$7),"IM+",IF(AND(B195="Acquisitions foncières",'Dépenses prévisionnelles'!$I$5="Ce montant dépasse le seuil de 10% du montant total des dépenses"),"AC",IF(AND(B195="Investissements immatériels",$I$7="Le montant des dépenses a été ajusté pours respecter le seuil de 20%"),"IM",""))))</f>
        <v/>
      </c>
      <c r="H195" s="46" t="str">
        <f>IF(OR(AND(B195="Acquisitions foncières",'Dépenses prévisionnelles'!$I$5="seuil respecté"),AND(B195="Investissements immatériels",'Dépenses prévisionnelles'!$I$7="seuil respecté"),B195="Investissements matériels",AND(B195="Acquisitions foncières",'Dépenses prévisionnelles'!$I$5="Ce montant dépasse le seuil de 10% du montant total des dépenses",F195&lt;'Dépenses prévisionnelles'!$J$5,B195="Acquisitions foncières",COUNTIF($G$15:G194,OR("AC+","AC"))=0),AND(B195="Investissements immatériels",'Dépenses prévisionnelles'!$I$7="Le montant des dépenses a été ajusté pour respecter le seuil de 20%",F195&lt;'Dépenses prévisionnelles'!$J$7,B195="Investissements immatériels",COUNTIF($G$15:G194,OR("IM+","IM"))=0)),'Répartition des financements'!C195,IF(AND(B195="Acquisitions foncières",COUNTIF($G$15:G194,"AC+")=0,COUNTIF($G$15:G194,"AC")&gt;0),'Dépenses prévisionnelles'!$J$5-SUMIF('Répartition des financements'!$G$15:G194,"AC",'Répartition des financements'!$F$15:F194),IF(AND(B195="Investissements immatériels",COUNTIF($G$15:G194,"IM+")=0,COUNTIF($G$15:G194,"IM")&gt;0),'Dépenses prévisionnelles'!$J$7-SUMIF('Répartition des financements'!$G$15:G194,"IM",'Répartition des financements'!$F$15:F194),IF(AND('Répartition des financements'!B195="Acquisitions foncières",COUNTIF($G$15:G194,"AC+")&gt;0),0,IF(AND(B195="Investissements immatériels",COUNTIF($G$15:G194,"IM+")&gt;0),0,IF('Répartition des financements'!B195="Acquisitions foncières",'Dépenses prévisionnelles'!$J$5,IF(B195="Investissements immatériels",'Dépenses prévisionnelles'!$J$7,"0")))))))</f>
        <v>0</v>
      </c>
      <c r="I195" s="46">
        <f t="shared" si="5"/>
        <v>0</v>
      </c>
    </row>
    <row r="196" spans="1:9" x14ac:dyDescent="0.35">
      <c r="A196" s="47" t="str">
        <f>IF('Dépenses prévisionnelles'!A195="","",'Dépenses prévisionnelles'!A195)</f>
        <v/>
      </c>
      <c r="B196" s="47" t="str">
        <f>IF('Dépenses prévisionnelles'!B195="","",'Dépenses prévisionnelles'!B195)</f>
        <v/>
      </c>
      <c r="C196" s="46">
        <f>'Dépenses prévisionnelles'!D195</f>
        <v>0</v>
      </c>
      <c r="D196" s="37"/>
      <c r="E196" s="45" t="str">
        <f t="shared" si="4"/>
        <v>80%</v>
      </c>
      <c r="F196" s="45" t="str">
        <f>IF(B196="Acquisitions foncières",SUMIF($B$15:B196,"Acquisitions foncières",$C$15:C196),IF(B196="Investissements immatériels",SUMIF($B$15:B196,"Investissements immatériels",$C$15:C196),""))</f>
        <v/>
      </c>
      <c r="G196" s="45" t="str">
        <f>IF(AND(B196="Acquisitions foncières",F196&gt;'Dépenses prévisionnelles'!$J$5),"AC+",IF(AND(B196="Investissements immatériels",F196&gt;'Dépenses prévisionnelles'!$J$7),"IM+",IF(AND(B196="Acquisitions foncières",'Dépenses prévisionnelles'!$I$5="Ce montant dépasse le seuil de 10% du montant total des dépenses"),"AC",IF(AND(B196="Investissements immatériels",$I$7="Le montant des dépenses a été ajusté pours respecter le seuil de 20%"),"IM",""))))</f>
        <v/>
      </c>
      <c r="H196" s="46" t="str">
        <f>IF(OR(AND(B196="Acquisitions foncières",'Dépenses prévisionnelles'!$I$5="seuil respecté"),AND(B196="Investissements immatériels",'Dépenses prévisionnelles'!$I$7="seuil respecté"),B196="Investissements matériels",AND(B196="Acquisitions foncières",'Dépenses prévisionnelles'!$I$5="Ce montant dépasse le seuil de 10% du montant total des dépenses",F196&lt;'Dépenses prévisionnelles'!$J$5,B196="Acquisitions foncières",COUNTIF($G$15:G195,OR("AC+","AC"))=0),AND(B196="Investissements immatériels",'Dépenses prévisionnelles'!$I$7="Le montant des dépenses a été ajusté pour respecter le seuil de 20%",F196&lt;'Dépenses prévisionnelles'!$J$7,B196="Investissements immatériels",COUNTIF($G$15:G195,OR("IM+","IM"))=0)),'Répartition des financements'!C196,IF(AND(B196="Acquisitions foncières",COUNTIF($G$15:G195,"AC+")=0,COUNTIF($G$15:G195,"AC")&gt;0),'Dépenses prévisionnelles'!$J$5-SUMIF('Répartition des financements'!$G$15:G195,"AC",'Répartition des financements'!$F$15:F195),IF(AND(B196="Investissements immatériels",COUNTIF($G$15:G195,"IM+")=0,COUNTIF($G$15:G195,"IM")&gt;0),'Dépenses prévisionnelles'!$J$7-SUMIF('Répartition des financements'!$G$15:G195,"IM",'Répartition des financements'!$F$15:F195),IF(AND('Répartition des financements'!B196="Acquisitions foncières",COUNTIF($G$15:G195,"AC+")&gt;0),0,IF(AND(B196="Investissements immatériels",COUNTIF($G$15:G195,"IM+")&gt;0),0,IF('Répartition des financements'!B196="Acquisitions foncières",'Dépenses prévisionnelles'!$J$5,IF(B196="Investissements immatériels",'Dépenses prévisionnelles'!$J$7,"0")))))))</f>
        <v>0</v>
      </c>
      <c r="I196" s="46">
        <f t="shared" si="5"/>
        <v>0</v>
      </c>
    </row>
    <row r="197" spans="1:9" x14ac:dyDescent="0.35">
      <c r="A197" s="47" t="str">
        <f>IF('Dépenses prévisionnelles'!A196="","",'Dépenses prévisionnelles'!A196)</f>
        <v/>
      </c>
      <c r="B197" s="47" t="str">
        <f>IF('Dépenses prévisionnelles'!B196="","",'Dépenses prévisionnelles'!B196)</f>
        <v/>
      </c>
      <c r="C197" s="46">
        <f>'Dépenses prévisionnelles'!D196</f>
        <v>0</v>
      </c>
      <c r="D197" s="37"/>
      <c r="E197" s="45" t="str">
        <f t="shared" si="4"/>
        <v>80%</v>
      </c>
      <c r="F197" s="45" t="str">
        <f>IF(B197="Acquisitions foncières",SUMIF($B$15:B197,"Acquisitions foncières",$C$15:C197),IF(B197="Investissements immatériels",SUMIF($B$15:B197,"Investissements immatériels",$C$15:C197),""))</f>
        <v/>
      </c>
      <c r="G197" s="45" t="str">
        <f>IF(AND(B197="Acquisitions foncières",F197&gt;'Dépenses prévisionnelles'!$J$5),"AC+",IF(AND(B197="Investissements immatériels",F197&gt;'Dépenses prévisionnelles'!$J$7),"IM+",IF(AND(B197="Acquisitions foncières",'Dépenses prévisionnelles'!$I$5="Ce montant dépasse le seuil de 10% du montant total des dépenses"),"AC",IF(AND(B197="Investissements immatériels",$I$7="Le montant des dépenses a été ajusté pours respecter le seuil de 20%"),"IM",""))))</f>
        <v/>
      </c>
      <c r="H197" s="46" t="str">
        <f>IF(OR(AND(B197="Acquisitions foncières",'Dépenses prévisionnelles'!$I$5="seuil respecté"),AND(B197="Investissements immatériels",'Dépenses prévisionnelles'!$I$7="seuil respecté"),B197="Investissements matériels",AND(B197="Acquisitions foncières",'Dépenses prévisionnelles'!$I$5="Ce montant dépasse le seuil de 10% du montant total des dépenses",F197&lt;'Dépenses prévisionnelles'!$J$5,B197="Acquisitions foncières",COUNTIF($G$15:G196,OR("AC+","AC"))=0),AND(B197="Investissements immatériels",'Dépenses prévisionnelles'!$I$7="Le montant des dépenses a été ajusté pour respecter le seuil de 20%",F197&lt;'Dépenses prévisionnelles'!$J$7,B197="Investissements immatériels",COUNTIF($G$15:G196,OR("IM+","IM"))=0)),'Répartition des financements'!C197,IF(AND(B197="Acquisitions foncières",COUNTIF($G$15:G196,"AC+")=0,COUNTIF($G$15:G196,"AC")&gt;0),'Dépenses prévisionnelles'!$J$5-SUMIF('Répartition des financements'!$G$15:G196,"AC",'Répartition des financements'!$F$15:F196),IF(AND(B197="Investissements immatériels",COUNTIF($G$15:G196,"IM+")=0,COUNTIF($G$15:G196,"IM")&gt;0),'Dépenses prévisionnelles'!$J$7-SUMIF('Répartition des financements'!$G$15:G196,"IM",'Répartition des financements'!$F$15:F196),IF(AND('Répartition des financements'!B197="Acquisitions foncières",COUNTIF($G$15:G196,"AC+")&gt;0),0,IF(AND(B197="Investissements immatériels",COUNTIF($G$15:G196,"IM+")&gt;0),0,IF('Répartition des financements'!B197="Acquisitions foncières",'Dépenses prévisionnelles'!$J$5,IF(B197="Investissements immatériels",'Dépenses prévisionnelles'!$J$7,"0")))))))</f>
        <v>0</v>
      </c>
      <c r="I197" s="46">
        <f t="shared" si="5"/>
        <v>0</v>
      </c>
    </row>
    <row r="198" spans="1:9" x14ac:dyDescent="0.35">
      <c r="A198" s="47" t="str">
        <f>IF('Dépenses prévisionnelles'!A197="","",'Dépenses prévisionnelles'!A197)</f>
        <v/>
      </c>
      <c r="B198" s="47" t="str">
        <f>IF('Dépenses prévisionnelles'!B197="","",'Dépenses prévisionnelles'!B197)</f>
        <v/>
      </c>
      <c r="C198" s="46">
        <f>'Dépenses prévisionnelles'!D197</f>
        <v>0</v>
      </c>
      <c r="D198" s="37"/>
      <c r="E198" s="45" t="str">
        <f t="shared" si="4"/>
        <v>80%</v>
      </c>
      <c r="F198" s="45" t="str">
        <f>IF(B198="Acquisitions foncières",SUMIF($B$15:B198,"Acquisitions foncières",$C$15:C198),IF(B198="Investissements immatériels",SUMIF($B$15:B198,"Investissements immatériels",$C$15:C198),""))</f>
        <v/>
      </c>
      <c r="G198" s="45" t="str">
        <f>IF(AND(B198="Acquisitions foncières",F198&gt;'Dépenses prévisionnelles'!$J$5),"AC+",IF(AND(B198="Investissements immatériels",F198&gt;'Dépenses prévisionnelles'!$J$7),"IM+",IF(AND(B198="Acquisitions foncières",'Dépenses prévisionnelles'!$I$5="Ce montant dépasse le seuil de 10% du montant total des dépenses"),"AC",IF(AND(B198="Investissements immatériels",$I$7="Le montant des dépenses a été ajusté pours respecter le seuil de 20%"),"IM",""))))</f>
        <v/>
      </c>
      <c r="H198" s="46" t="str">
        <f>IF(OR(AND(B198="Acquisitions foncières",'Dépenses prévisionnelles'!$I$5="seuil respecté"),AND(B198="Investissements immatériels",'Dépenses prévisionnelles'!$I$7="seuil respecté"),B198="Investissements matériels",AND(B198="Acquisitions foncières",'Dépenses prévisionnelles'!$I$5="Ce montant dépasse le seuil de 10% du montant total des dépenses",F198&lt;'Dépenses prévisionnelles'!$J$5,B198="Acquisitions foncières",COUNTIF($G$15:G197,OR("AC+","AC"))=0),AND(B198="Investissements immatériels",'Dépenses prévisionnelles'!$I$7="Le montant des dépenses a été ajusté pour respecter le seuil de 20%",F198&lt;'Dépenses prévisionnelles'!$J$7,B198="Investissements immatériels",COUNTIF($G$15:G197,OR("IM+","IM"))=0)),'Répartition des financements'!C198,IF(AND(B198="Acquisitions foncières",COUNTIF($G$15:G197,"AC+")=0,COUNTIF($G$15:G197,"AC")&gt;0),'Dépenses prévisionnelles'!$J$5-SUMIF('Répartition des financements'!$G$15:G197,"AC",'Répartition des financements'!$F$15:F197),IF(AND(B198="Investissements immatériels",COUNTIF($G$15:G197,"IM+")=0,COUNTIF($G$15:G197,"IM")&gt;0),'Dépenses prévisionnelles'!$J$7-SUMIF('Répartition des financements'!$G$15:G197,"IM",'Répartition des financements'!$F$15:F197),IF(AND('Répartition des financements'!B198="Acquisitions foncières",COUNTIF($G$15:G197,"AC+")&gt;0),0,IF(AND(B198="Investissements immatériels",COUNTIF($G$15:G197,"IM+")&gt;0),0,IF('Répartition des financements'!B198="Acquisitions foncières",'Dépenses prévisionnelles'!$J$5,IF(B198="Investissements immatériels",'Dépenses prévisionnelles'!$J$7,"0")))))))</f>
        <v>0</v>
      </c>
      <c r="I198" s="46">
        <f t="shared" si="5"/>
        <v>0</v>
      </c>
    </row>
    <row r="199" spans="1:9" x14ac:dyDescent="0.35">
      <c r="A199" s="47" t="str">
        <f>IF('Dépenses prévisionnelles'!A198="","",'Dépenses prévisionnelles'!A198)</f>
        <v/>
      </c>
      <c r="B199" s="47" t="str">
        <f>IF('Dépenses prévisionnelles'!B198="","",'Dépenses prévisionnelles'!B198)</f>
        <v/>
      </c>
      <c r="C199" s="46">
        <f>'Dépenses prévisionnelles'!D198</f>
        <v>0</v>
      </c>
      <c r="D199" s="37"/>
      <c r="E199" s="45" t="str">
        <f t="shared" si="4"/>
        <v>80%</v>
      </c>
      <c r="F199" s="45" t="str">
        <f>IF(B199="Acquisitions foncières",SUMIF($B$15:B199,"Acquisitions foncières",$C$15:C199),IF(B199="Investissements immatériels",SUMIF($B$15:B199,"Investissements immatériels",$C$15:C199),""))</f>
        <v/>
      </c>
      <c r="G199" s="45" t="str">
        <f>IF(AND(B199="Acquisitions foncières",F199&gt;'Dépenses prévisionnelles'!$J$5),"AC+",IF(AND(B199="Investissements immatériels",F199&gt;'Dépenses prévisionnelles'!$J$7),"IM+",IF(AND(B199="Acquisitions foncières",'Dépenses prévisionnelles'!$I$5="Ce montant dépasse le seuil de 10% du montant total des dépenses"),"AC",IF(AND(B199="Investissements immatériels",$I$7="Le montant des dépenses a été ajusté pours respecter le seuil de 20%"),"IM",""))))</f>
        <v/>
      </c>
      <c r="H199" s="46" t="str">
        <f>IF(OR(AND(B199="Acquisitions foncières",'Dépenses prévisionnelles'!$I$5="seuil respecté"),AND(B199="Investissements immatériels",'Dépenses prévisionnelles'!$I$7="seuil respecté"),B199="Investissements matériels",AND(B199="Acquisitions foncières",'Dépenses prévisionnelles'!$I$5="Ce montant dépasse le seuil de 10% du montant total des dépenses",F199&lt;'Dépenses prévisionnelles'!$J$5,B199="Acquisitions foncières",COUNTIF($G$15:G198,OR("AC+","AC"))=0),AND(B199="Investissements immatériels",'Dépenses prévisionnelles'!$I$7="Le montant des dépenses a été ajusté pour respecter le seuil de 20%",F199&lt;'Dépenses prévisionnelles'!$J$7,B199="Investissements immatériels",COUNTIF($G$15:G198,OR("IM+","IM"))=0)),'Répartition des financements'!C199,IF(AND(B199="Acquisitions foncières",COUNTIF($G$15:G198,"AC+")=0,COUNTIF($G$15:G198,"AC")&gt;0),'Dépenses prévisionnelles'!$J$5-SUMIF('Répartition des financements'!$G$15:G198,"AC",'Répartition des financements'!$F$15:F198),IF(AND(B199="Investissements immatériels",COUNTIF($G$15:G198,"IM+")=0,COUNTIF($G$15:G198,"IM")&gt;0),'Dépenses prévisionnelles'!$J$7-SUMIF('Répartition des financements'!$G$15:G198,"IM",'Répartition des financements'!$F$15:F198),IF(AND('Répartition des financements'!B199="Acquisitions foncières",COUNTIF($G$15:G198,"AC+")&gt;0),0,IF(AND(B199="Investissements immatériels",COUNTIF($G$15:G198,"IM+")&gt;0),0,IF('Répartition des financements'!B199="Acquisitions foncières",'Dépenses prévisionnelles'!$J$5,IF(B199="Investissements immatériels",'Dépenses prévisionnelles'!$J$7,"0")))))))</f>
        <v>0</v>
      </c>
      <c r="I199" s="46">
        <f t="shared" si="5"/>
        <v>0</v>
      </c>
    </row>
    <row r="200" spans="1:9" x14ac:dyDescent="0.35">
      <c r="A200" s="47" t="str">
        <f>IF('Dépenses prévisionnelles'!A199="","",'Dépenses prévisionnelles'!A199)</f>
        <v/>
      </c>
      <c r="B200" s="47" t="str">
        <f>IF('Dépenses prévisionnelles'!B199="","",'Dépenses prévisionnelles'!B199)</f>
        <v/>
      </c>
      <c r="C200" s="46">
        <f>'Dépenses prévisionnelles'!D199</f>
        <v>0</v>
      </c>
      <c r="D200" s="37"/>
      <c r="E200" s="45" t="str">
        <f t="shared" si="4"/>
        <v>80%</v>
      </c>
      <c r="F200" s="45" t="str">
        <f>IF(B200="Acquisitions foncières",SUMIF($B$15:B200,"Acquisitions foncières",$C$15:C200),IF(B200="Investissements immatériels",SUMIF($B$15:B200,"Investissements immatériels",$C$15:C200),""))</f>
        <v/>
      </c>
      <c r="G200" s="45" t="str">
        <f>IF(AND(B200="Acquisitions foncières",F200&gt;'Dépenses prévisionnelles'!$J$5),"AC+",IF(AND(B200="Investissements immatériels",F200&gt;'Dépenses prévisionnelles'!$J$7),"IM+",IF(AND(B200="Acquisitions foncières",'Dépenses prévisionnelles'!$I$5="Ce montant dépasse le seuil de 10% du montant total des dépenses"),"AC",IF(AND(B200="Investissements immatériels",$I$7="Le montant des dépenses a été ajusté pours respecter le seuil de 20%"),"IM",""))))</f>
        <v/>
      </c>
      <c r="H200" s="46" t="str">
        <f>IF(OR(AND(B200="Acquisitions foncières",'Dépenses prévisionnelles'!$I$5="seuil respecté"),AND(B200="Investissements immatériels",'Dépenses prévisionnelles'!$I$7="seuil respecté"),B200="Investissements matériels",AND(B200="Acquisitions foncières",'Dépenses prévisionnelles'!$I$5="Ce montant dépasse le seuil de 10% du montant total des dépenses",F200&lt;'Dépenses prévisionnelles'!$J$5,B200="Acquisitions foncières",COUNTIF($G$15:G199,OR("AC+","AC"))=0),AND(B200="Investissements immatériels",'Dépenses prévisionnelles'!$I$7="Le montant des dépenses a été ajusté pour respecter le seuil de 20%",F200&lt;'Dépenses prévisionnelles'!$J$7,B200="Investissements immatériels",COUNTIF($G$15:G199,OR("IM+","IM"))=0)),'Répartition des financements'!C200,IF(AND(B200="Acquisitions foncières",COUNTIF($G$15:G199,"AC+")=0,COUNTIF($G$15:G199,"AC")&gt;0),'Dépenses prévisionnelles'!$J$5-SUMIF('Répartition des financements'!$G$15:G199,"AC",'Répartition des financements'!$F$15:F199),IF(AND(B200="Investissements immatériels",COUNTIF($G$15:G199,"IM+")=0,COUNTIF($G$15:G199,"IM")&gt;0),'Dépenses prévisionnelles'!$J$7-SUMIF('Répartition des financements'!$G$15:G199,"IM",'Répartition des financements'!$F$15:F199),IF(AND('Répartition des financements'!B200="Acquisitions foncières",COUNTIF($G$15:G199,"AC+")&gt;0),0,IF(AND(B200="Investissements immatériels",COUNTIF($G$15:G199,"IM+")&gt;0),0,IF('Répartition des financements'!B200="Acquisitions foncières",'Dépenses prévisionnelles'!$J$5,IF(B200="Investissements immatériels",'Dépenses prévisionnelles'!$J$7,"0")))))))</f>
        <v>0</v>
      </c>
      <c r="I200" s="46">
        <f t="shared" si="5"/>
        <v>0</v>
      </c>
    </row>
    <row r="201" spans="1:9" x14ac:dyDescent="0.35">
      <c r="A201" s="47" t="str">
        <f>IF('Dépenses prévisionnelles'!A200="","",'Dépenses prévisionnelles'!A200)</f>
        <v/>
      </c>
      <c r="B201" s="47" t="str">
        <f>IF('Dépenses prévisionnelles'!B200="","",'Dépenses prévisionnelles'!B200)</f>
        <v/>
      </c>
      <c r="C201" s="46">
        <f>'Dépenses prévisionnelles'!D200</f>
        <v>0</v>
      </c>
      <c r="D201" s="37"/>
      <c r="E201" s="45" t="str">
        <f t="shared" si="4"/>
        <v>80%</v>
      </c>
      <c r="F201" s="45" t="str">
        <f>IF(B201="Acquisitions foncières",SUMIF($B$15:B201,"Acquisitions foncières",$C$15:C201),IF(B201="Investissements immatériels",SUMIF($B$15:B201,"Investissements immatériels",$C$15:C201),""))</f>
        <v/>
      </c>
      <c r="G201" s="45" t="str">
        <f>IF(AND(B201="Acquisitions foncières",F201&gt;'Dépenses prévisionnelles'!$J$5),"AC+",IF(AND(B201="Investissements immatériels",F201&gt;'Dépenses prévisionnelles'!$J$7),"IM+",IF(AND(B201="Acquisitions foncières",'Dépenses prévisionnelles'!$I$5="Ce montant dépasse le seuil de 10% du montant total des dépenses"),"AC",IF(AND(B201="Investissements immatériels",$I$7="Le montant des dépenses a été ajusté pours respecter le seuil de 20%"),"IM",""))))</f>
        <v/>
      </c>
      <c r="H201" s="46" t="str">
        <f>IF(OR(AND(B201="Acquisitions foncières",'Dépenses prévisionnelles'!$I$5="seuil respecté"),AND(B201="Investissements immatériels",'Dépenses prévisionnelles'!$I$7="seuil respecté"),B201="Investissements matériels",AND(B201="Acquisitions foncières",'Dépenses prévisionnelles'!$I$5="Ce montant dépasse le seuil de 10% du montant total des dépenses",F201&lt;'Dépenses prévisionnelles'!$J$5,B201="Acquisitions foncières",COUNTIF($G$15:G200,OR("AC+","AC"))=0),AND(B201="Investissements immatériels",'Dépenses prévisionnelles'!$I$7="Le montant des dépenses a été ajusté pour respecter le seuil de 20%",F201&lt;'Dépenses prévisionnelles'!$J$7,B201="Investissements immatériels",COUNTIF($G$15:G200,OR("IM+","IM"))=0)),'Répartition des financements'!C201,IF(AND(B201="Acquisitions foncières",COUNTIF($G$15:G200,"AC+")=0,COUNTIF($G$15:G200,"AC")&gt;0),'Dépenses prévisionnelles'!$J$5-SUMIF('Répartition des financements'!$G$15:G200,"AC",'Répartition des financements'!$F$15:F200),IF(AND(B201="Investissements immatériels",COUNTIF($G$15:G200,"IM+")=0,COUNTIF($G$15:G200,"IM")&gt;0),'Dépenses prévisionnelles'!$J$7-SUMIF('Répartition des financements'!$G$15:G200,"IM",'Répartition des financements'!$F$15:F200),IF(AND('Répartition des financements'!B201="Acquisitions foncières",COUNTIF($G$15:G200,"AC+")&gt;0),0,IF(AND(B201="Investissements immatériels",COUNTIF($G$15:G200,"IM+")&gt;0),0,IF('Répartition des financements'!B201="Acquisitions foncières",'Dépenses prévisionnelles'!$J$5,IF(B201="Investissements immatériels",'Dépenses prévisionnelles'!$J$7,"0")))))))</f>
        <v>0</v>
      </c>
      <c r="I201" s="46">
        <f t="shared" si="5"/>
        <v>0</v>
      </c>
    </row>
    <row r="202" spans="1:9" x14ac:dyDescent="0.35">
      <c r="A202" s="47" t="str">
        <f>IF('Dépenses prévisionnelles'!A201="","",'Dépenses prévisionnelles'!A201)</f>
        <v/>
      </c>
      <c r="B202" s="47" t="str">
        <f>IF('Dépenses prévisionnelles'!B201="","",'Dépenses prévisionnelles'!B201)</f>
        <v/>
      </c>
      <c r="C202" s="46">
        <f>'Dépenses prévisionnelles'!D201</f>
        <v>0</v>
      </c>
      <c r="D202" s="37"/>
      <c r="E202" s="45" t="str">
        <f t="shared" si="4"/>
        <v>80%</v>
      </c>
      <c r="F202" s="45" t="str">
        <f>IF(B202="Acquisitions foncières",SUMIF($B$15:B202,"Acquisitions foncières",$C$15:C202),IF(B202="Investissements immatériels",SUMIF($B$15:B202,"Investissements immatériels",$C$15:C202),""))</f>
        <v/>
      </c>
      <c r="G202" s="45" t="str">
        <f>IF(AND(B202="Acquisitions foncières",F202&gt;'Dépenses prévisionnelles'!$J$5),"AC+",IF(AND(B202="Investissements immatériels",F202&gt;'Dépenses prévisionnelles'!$J$7),"IM+",IF(AND(B202="Acquisitions foncières",'Dépenses prévisionnelles'!$I$5="Ce montant dépasse le seuil de 10% du montant total des dépenses"),"AC",IF(AND(B202="Investissements immatériels",$I$7="Le montant des dépenses a été ajusté pours respecter le seuil de 20%"),"IM",""))))</f>
        <v/>
      </c>
      <c r="H202" s="46" t="str">
        <f>IF(OR(AND(B202="Acquisitions foncières",'Dépenses prévisionnelles'!$I$5="seuil respecté"),AND(B202="Investissements immatériels",'Dépenses prévisionnelles'!$I$7="seuil respecté"),B202="Investissements matériels",AND(B202="Acquisitions foncières",'Dépenses prévisionnelles'!$I$5="Ce montant dépasse le seuil de 10% du montant total des dépenses",F202&lt;'Dépenses prévisionnelles'!$J$5,B202="Acquisitions foncières",COUNTIF($G$15:G201,OR("AC+","AC"))=0),AND(B202="Investissements immatériels",'Dépenses prévisionnelles'!$I$7="Le montant des dépenses a été ajusté pour respecter le seuil de 20%",F202&lt;'Dépenses prévisionnelles'!$J$7,B202="Investissements immatériels",COUNTIF($G$15:G201,OR("IM+","IM"))=0)),'Répartition des financements'!C202,IF(AND(B202="Acquisitions foncières",COUNTIF($G$15:G201,"AC+")=0,COUNTIF($G$15:G201,"AC")&gt;0),'Dépenses prévisionnelles'!$J$5-SUMIF('Répartition des financements'!$G$15:G201,"AC",'Répartition des financements'!$F$15:F201),IF(AND(B202="Investissements immatériels",COUNTIF($G$15:G201,"IM+")=0,COUNTIF($G$15:G201,"IM")&gt;0),'Dépenses prévisionnelles'!$J$7-SUMIF('Répartition des financements'!$G$15:G201,"IM",'Répartition des financements'!$F$15:F201),IF(AND('Répartition des financements'!B202="Acquisitions foncières",COUNTIF($G$15:G201,"AC+")&gt;0),0,IF(AND(B202="Investissements immatériels",COUNTIF($G$15:G201,"IM+")&gt;0),0,IF('Répartition des financements'!B202="Acquisitions foncières",'Dépenses prévisionnelles'!$J$5,IF(B202="Investissements immatériels",'Dépenses prévisionnelles'!$J$7,"0")))))))</f>
        <v>0</v>
      </c>
      <c r="I202" s="46">
        <f t="shared" si="5"/>
        <v>0</v>
      </c>
    </row>
    <row r="203" spans="1:9" x14ac:dyDescent="0.35">
      <c r="A203" s="47" t="str">
        <f>IF('Dépenses prévisionnelles'!A202="","",'Dépenses prévisionnelles'!A202)</f>
        <v/>
      </c>
      <c r="B203" s="47" t="str">
        <f>IF('Dépenses prévisionnelles'!B202="","",'Dépenses prévisionnelles'!B202)</f>
        <v/>
      </c>
      <c r="C203" s="46">
        <f>'Dépenses prévisionnelles'!D202</f>
        <v>0</v>
      </c>
      <c r="D203" s="37"/>
      <c r="E203" s="45" t="str">
        <f t="shared" si="4"/>
        <v>80%</v>
      </c>
      <c r="F203" s="45" t="str">
        <f>IF(B203="Acquisitions foncières",SUMIF($B$15:B203,"Acquisitions foncières",$C$15:C203),IF(B203="Investissements immatériels",SUMIF($B$15:B203,"Investissements immatériels",$C$15:C203),""))</f>
        <v/>
      </c>
      <c r="G203" s="45" t="str">
        <f>IF(AND(B203="Acquisitions foncières",F203&gt;'Dépenses prévisionnelles'!$J$5),"AC+",IF(AND(B203="Investissements immatériels",F203&gt;'Dépenses prévisionnelles'!$J$7),"IM+",IF(AND(B203="Acquisitions foncières",'Dépenses prévisionnelles'!$I$5="Ce montant dépasse le seuil de 10% du montant total des dépenses"),"AC",IF(AND(B203="Investissements immatériels",$I$7="Le montant des dépenses a été ajusté pours respecter le seuil de 20%"),"IM",""))))</f>
        <v/>
      </c>
      <c r="H203" s="46" t="str">
        <f>IF(OR(AND(B203="Acquisitions foncières",'Dépenses prévisionnelles'!$I$5="seuil respecté"),AND(B203="Investissements immatériels",'Dépenses prévisionnelles'!$I$7="seuil respecté"),B203="Investissements matériels",AND(B203="Acquisitions foncières",'Dépenses prévisionnelles'!$I$5="Ce montant dépasse le seuil de 10% du montant total des dépenses",F203&lt;'Dépenses prévisionnelles'!$J$5,B203="Acquisitions foncières",COUNTIF($G$15:G202,OR("AC+","AC"))=0),AND(B203="Investissements immatériels",'Dépenses prévisionnelles'!$I$7="Le montant des dépenses a été ajusté pour respecter le seuil de 20%",F203&lt;'Dépenses prévisionnelles'!$J$7,B203="Investissements immatériels",COUNTIF($G$15:G202,OR("IM+","IM"))=0)),'Répartition des financements'!C203,IF(AND(B203="Acquisitions foncières",COUNTIF($G$15:G202,"AC+")=0,COUNTIF($G$15:G202,"AC")&gt;0),'Dépenses prévisionnelles'!$J$5-SUMIF('Répartition des financements'!$G$15:G202,"AC",'Répartition des financements'!$F$15:F202),IF(AND(B203="Investissements immatériels",COUNTIF($G$15:G202,"IM+")=0,COUNTIF($G$15:G202,"IM")&gt;0),'Dépenses prévisionnelles'!$J$7-SUMIF('Répartition des financements'!$G$15:G202,"IM",'Répartition des financements'!$F$15:F202),IF(AND('Répartition des financements'!B203="Acquisitions foncières",COUNTIF($G$15:G202,"AC+")&gt;0),0,IF(AND(B203="Investissements immatériels",COUNTIF($G$15:G202,"IM+")&gt;0),0,IF('Répartition des financements'!B203="Acquisitions foncières",'Dépenses prévisionnelles'!$J$5,IF(B203="Investissements immatériels",'Dépenses prévisionnelles'!$J$7,"0")))))))</f>
        <v>0</v>
      </c>
      <c r="I203" s="46">
        <f t="shared" si="5"/>
        <v>0</v>
      </c>
    </row>
    <row r="204" spans="1:9" x14ac:dyDescent="0.35">
      <c r="A204" s="47" t="str">
        <f>IF('Dépenses prévisionnelles'!A203="","",'Dépenses prévisionnelles'!A203)</f>
        <v/>
      </c>
      <c r="B204" s="47" t="str">
        <f>IF('Dépenses prévisionnelles'!B203="","",'Dépenses prévisionnelles'!B203)</f>
        <v/>
      </c>
      <c r="C204" s="46">
        <f>'Dépenses prévisionnelles'!D203</f>
        <v>0</v>
      </c>
      <c r="D204" s="37"/>
      <c r="E204" s="45" t="str">
        <f t="shared" si="4"/>
        <v>80%</v>
      </c>
      <c r="F204" s="45" t="str">
        <f>IF(B204="Acquisitions foncières",SUMIF($B$15:B204,"Acquisitions foncières",$C$15:C204),IF(B204="Investissements immatériels",SUMIF($B$15:B204,"Investissements immatériels",$C$15:C204),""))</f>
        <v/>
      </c>
      <c r="G204" s="45" t="str">
        <f>IF(AND(B204="Acquisitions foncières",F204&gt;'Dépenses prévisionnelles'!$J$5),"AC+",IF(AND(B204="Investissements immatériels",F204&gt;'Dépenses prévisionnelles'!$J$7),"IM+",IF(AND(B204="Acquisitions foncières",'Dépenses prévisionnelles'!$I$5="Ce montant dépasse le seuil de 10% du montant total des dépenses"),"AC",IF(AND(B204="Investissements immatériels",$I$7="Le montant des dépenses a été ajusté pours respecter le seuil de 20%"),"IM",""))))</f>
        <v/>
      </c>
      <c r="H204" s="46" t="str">
        <f>IF(OR(AND(B204="Acquisitions foncières",'Dépenses prévisionnelles'!$I$5="seuil respecté"),AND(B204="Investissements immatériels",'Dépenses prévisionnelles'!$I$7="seuil respecté"),B204="Investissements matériels",AND(B204="Acquisitions foncières",'Dépenses prévisionnelles'!$I$5="Ce montant dépasse le seuil de 10% du montant total des dépenses",F204&lt;'Dépenses prévisionnelles'!$J$5,B204="Acquisitions foncières",COUNTIF($G$15:G203,OR("AC+","AC"))=0),AND(B204="Investissements immatériels",'Dépenses prévisionnelles'!$I$7="Le montant des dépenses a été ajusté pour respecter le seuil de 20%",F204&lt;'Dépenses prévisionnelles'!$J$7,B204="Investissements immatériels",COUNTIF($G$15:G203,OR("IM+","IM"))=0)),'Répartition des financements'!C204,IF(AND(B204="Acquisitions foncières",COUNTIF($G$15:G203,"AC+")=0,COUNTIF($G$15:G203,"AC")&gt;0),'Dépenses prévisionnelles'!$J$5-SUMIF('Répartition des financements'!$G$15:G203,"AC",'Répartition des financements'!$F$15:F203),IF(AND(B204="Investissements immatériels",COUNTIF($G$15:G203,"IM+")=0,COUNTIF($G$15:G203,"IM")&gt;0),'Dépenses prévisionnelles'!$J$7-SUMIF('Répartition des financements'!$G$15:G203,"IM",'Répartition des financements'!$F$15:F203),IF(AND('Répartition des financements'!B204="Acquisitions foncières",COUNTIF($G$15:G203,"AC+")&gt;0),0,IF(AND(B204="Investissements immatériels",COUNTIF($G$15:G203,"IM+")&gt;0),0,IF('Répartition des financements'!B204="Acquisitions foncières",'Dépenses prévisionnelles'!$J$5,IF(B204="Investissements immatériels",'Dépenses prévisionnelles'!$J$7,"0")))))))</f>
        <v>0</v>
      </c>
      <c r="I204" s="46">
        <f t="shared" si="5"/>
        <v>0</v>
      </c>
    </row>
    <row r="205" spans="1:9" x14ac:dyDescent="0.35">
      <c r="A205" s="47" t="str">
        <f>IF('Dépenses prévisionnelles'!A204="","",'Dépenses prévisionnelles'!A204)</f>
        <v/>
      </c>
      <c r="B205" s="47" t="str">
        <f>IF('Dépenses prévisionnelles'!B204="","",'Dépenses prévisionnelles'!B204)</f>
        <v/>
      </c>
      <c r="C205" s="46">
        <f>'Dépenses prévisionnelles'!D204</f>
        <v>0</v>
      </c>
      <c r="D205" s="37"/>
      <c r="E205" s="45" t="str">
        <f t="shared" si="4"/>
        <v>80%</v>
      </c>
      <c r="F205" s="45" t="str">
        <f>IF(B205="Acquisitions foncières",SUMIF($B$15:B205,"Acquisitions foncières",$C$15:C205),IF(B205="Investissements immatériels",SUMIF($B$15:B205,"Investissements immatériels",$C$15:C205),""))</f>
        <v/>
      </c>
      <c r="G205" s="45" t="str">
        <f>IF(AND(B205="Acquisitions foncières",F205&gt;'Dépenses prévisionnelles'!$J$5),"AC+",IF(AND(B205="Investissements immatériels",F205&gt;'Dépenses prévisionnelles'!$J$7),"IM+",IF(AND(B205="Acquisitions foncières",'Dépenses prévisionnelles'!$I$5="Ce montant dépasse le seuil de 10% du montant total des dépenses"),"AC",IF(AND(B205="Investissements immatériels",$I$7="Le montant des dépenses a été ajusté pours respecter le seuil de 20%"),"IM",""))))</f>
        <v/>
      </c>
      <c r="H205" s="46" t="str">
        <f>IF(OR(AND(B205="Acquisitions foncières",'Dépenses prévisionnelles'!$I$5="seuil respecté"),AND(B205="Investissements immatériels",'Dépenses prévisionnelles'!$I$7="seuil respecté"),B205="Investissements matériels",AND(B205="Acquisitions foncières",'Dépenses prévisionnelles'!$I$5="Ce montant dépasse le seuil de 10% du montant total des dépenses",F205&lt;'Dépenses prévisionnelles'!$J$5,B205="Acquisitions foncières",COUNTIF($G$15:G204,OR("AC+","AC"))=0),AND(B205="Investissements immatériels",'Dépenses prévisionnelles'!$I$7="Le montant des dépenses a été ajusté pour respecter le seuil de 20%",F205&lt;'Dépenses prévisionnelles'!$J$7,B205="Investissements immatériels",COUNTIF($G$15:G204,OR("IM+","IM"))=0)),'Répartition des financements'!C205,IF(AND(B205="Acquisitions foncières",COUNTIF($G$15:G204,"AC+")=0,COUNTIF($G$15:G204,"AC")&gt;0),'Dépenses prévisionnelles'!$J$5-SUMIF('Répartition des financements'!$G$15:G204,"AC",'Répartition des financements'!$F$15:F204),IF(AND(B205="Investissements immatériels",COUNTIF($G$15:G204,"IM+")=0,COUNTIF($G$15:G204,"IM")&gt;0),'Dépenses prévisionnelles'!$J$7-SUMIF('Répartition des financements'!$G$15:G204,"IM",'Répartition des financements'!$F$15:F204),IF(AND('Répartition des financements'!B205="Acquisitions foncières",COUNTIF($G$15:G204,"AC+")&gt;0),0,IF(AND(B205="Investissements immatériels",COUNTIF($G$15:G204,"IM+")&gt;0),0,IF('Répartition des financements'!B205="Acquisitions foncières",'Dépenses prévisionnelles'!$J$5,IF(B205="Investissements immatériels",'Dépenses prévisionnelles'!$J$7,"0")))))))</f>
        <v>0</v>
      </c>
      <c r="I205" s="46">
        <f t="shared" si="5"/>
        <v>0</v>
      </c>
    </row>
    <row r="206" spans="1:9" x14ac:dyDescent="0.35">
      <c r="A206" s="47" t="str">
        <f>IF('Dépenses prévisionnelles'!A205="","",'Dépenses prévisionnelles'!A205)</f>
        <v/>
      </c>
      <c r="B206" s="47" t="str">
        <f>IF('Dépenses prévisionnelles'!B205="","",'Dépenses prévisionnelles'!B205)</f>
        <v/>
      </c>
      <c r="C206" s="46">
        <f>'Dépenses prévisionnelles'!D205</f>
        <v>0</v>
      </c>
      <c r="D206" s="37"/>
      <c r="E206" s="45" t="str">
        <f t="shared" si="4"/>
        <v>80%</v>
      </c>
      <c r="F206" s="45" t="str">
        <f>IF(B206="Acquisitions foncières",SUMIF($B$15:B206,"Acquisitions foncières",$C$15:C206),IF(B206="Investissements immatériels",SUMIF($B$15:B206,"Investissements immatériels",$C$15:C206),""))</f>
        <v/>
      </c>
      <c r="G206" s="45" t="str">
        <f>IF(AND(B206="Acquisitions foncières",F206&gt;'Dépenses prévisionnelles'!$J$5),"AC+",IF(AND(B206="Investissements immatériels",F206&gt;'Dépenses prévisionnelles'!$J$7),"IM+",IF(AND(B206="Acquisitions foncières",'Dépenses prévisionnelles'!$I$5="Ce montant dépasse le seuil de 10% du montant total des dépenses"),"AC",IF(AND(B206="Investissements immatériels",$I$7="Le montant des dépenses a été ajusté pours respecter le seuil de 20%"),"IM",""))))</f>
        <v/>
      </c>
      <c r="H206" s="46" t="str">
        <f>IF(OR(AND(B206="Acquisitions foncières",'Dépenses prévisionnelles'!$I$5="seuil respecté"),AND(B206="Investissements immatériels",'Dépenses prévisionnelles'!$I$7="seuil respecté"),B206="Investissements matériels",AND(B206="Acquisitions foncières",'Dépenses prévisionnelles'!$I$5="Ce montant dépasse le seuil de 10% du montant total des dépenses",F206&lt;'Dépenses prévisionnelles'!$J$5,B206="Acquisitions foncières",COUNTIF($G$15:G205,OR("AC+","AC"))=0),AND(B206="Investissements immatériels",'Dépenses prévisionnelles'!$I$7="Le montant des dépenses a été ajusté pour respecter le seuil de 20%",F206&lt;'Dépenses prévisionnelles'!$J$7,B206="Investissements immatériels",COUNTIF($G$15:G205,OR("IM+","IM"))=0)),'Répartition des financements'!C206,IF(AND(B206="Acquisitions foncières",COUNTIF($G$15:G205,"AC+")=0,COUNTIF($G$15:G205,"AC")&gt;0),'Dépenses prévisionnelles'!$J$5-SUMIF('Répartition des financements'!$G$15:G205,"AC",'Répartition des financements'!$F$15:F205),IF(AND(B206="Investissements immatériels",COUNTIF($G$15:G205,"IM+")=0,COUNTIF($G$15:G205,"IM")&gt;0),'Dépenses prévisionnelles'!$J$7-SUMIF('Répartition des financements'!$G$15:G205,"IM",'Répartition des financements'!$F$15:F205),IF(AND('Répartition des financements'!B206="Acquisitions foncières",COUNTIF($G$15:G205,"AC+")&gt;0),0,IF(AND(B206="Investissements immatériels",COUNTIF($G$15:G205,"IM+")&gt;0),0,IF('Répartition des financements'!B206="Acquisitions foncières",'Dépenses prévisionnelles'!$J$5,IF(B206="Investissements immatériels",'Dépenses prévisionnelles'!$J$7,"0")))))))</f>
        <v>0</v>
      </c>
      <c r="I206" s="46">
        <f t="shared" si="5"/>
        <v>0</v>
      </c>
    </row>
    <row r="207" spans="1:9" x14ac:dyDescent="0.35">
      <c r="A207" s="47" t="str">
        <f>IF('Dépenses prévisionnelles'!A206="","",'Dépenses prévisionnelles'!A206)</f>
        <v/>
      </c>
      <c r="B207" s="47" t="str">
        <f>IF('Dépenses prévisionnelles'!B206="","",'Dépenses prévisionnelles'!B206)</f>
        <v/>
      </c>
      <c r="C207" s="46">
        <f>'Dépenses prévisionnelles'!D206</f>
        <v>0</v>
      </c>
      <c r="D207" s="37"/>
      <c r="E207" s="45" t="str">
        <f t="shared" si="4"/>
        <v>80%</v>
      </c>
      <c r="F207" s="45" t="str">
        <f>IF(B207="Acquisitions foncières",SUMIF($B$15:B207,"Acquisitions foncières",$C$15:C207),IF(B207="Investissements immatériels",SUMIF($B$15:B207,"Investissements immatériels",$C$15:C207),""))</f>
        <v/>
      </c>
      <c r="G207" s="45" t="str">
        <f>IF(AND(B207="Acquisitions foncières",F207&gt;'Dépenses prévisionnelles'!$J$5),"AC+",IF(AND(B207="Investissements immatériels",F207&gt;'Dépenses prévisionnelles'!$J$7),"IM+",IF(AND(B207="Acquisitions foncières",'Dépenses prévisionnelles'!$I$5="Ce montant dépasse le seuil de 10% du montant total des dépenses"),"AC",IF(AND(B207="Investissements immatériels",$I$7="Le montant des dépenses a été ajusté pours respecter le seuil de 20%"),"IM",""))))</f>
        <v/>
      </c>
      <c r="H207" s="46" t="str">
        <f>IF(OR(AND(B207="Acquisitions foncières",'Dépenses prévisionnelles'!$I$5="seuil respecté"),AND(B207="Investissements immatériels",'Dépenses prévisionnelles'!$I$7="seuil respecté"),B207="Investissements matériels",AND(B207="Acquisitions foncières",'Dépenses prévisionnelles'!$I$5="Ce montant dépasse le seuil de 10% du montant total des dépenses",F207&lt;'Dépenses prévisionnelles'!$J$5,B207="Acquisitions foncières",COUNTIF($G$15:G206,OR("AC+","AC"))=0),AND(B207="Investissements immatériels",'Dépenses prévisionnelles'!$I$7="Le montant des dépenses a été ajusté pour respecter le seuil de 20%",F207&lt;'Dépenses prévisionnelles'!$J$7,B207="Investissements immatériels",COUNTIF($G$15:G206,OR("IM+","IM"))=0)),'Répartition des financements'!C207,IF(AND(B207="Acquisitions foncières",COUNTIF($G$15:G206,"AC+")=0,COUNTIF($G$15:G206,"AC")&gt;0),'Dépenses prévisionnelles'!$J$5-SUMIF('Répartition des financements'!$G$15:G206,"AC",'Répartition des financements'!$F$15:F206),IF(AND(B207="Investissements immatériels",COUNTIF($G$15:G206,"IM+")=0,COUNTIF($G$15:G206,"IM")&gt;0),'Dépenses prévisionnelles'!$J$7-SUMIF('Répartition des financements'!$G$15:G206,"IM",'Répartition des financements'!$F$15:F206),IF(AND('Répartition des financements'!B207="Acquisitions foncières",COUNTIF($G$15:G206,"AC+")&gt;0),0,IF(AND(B207="Investissements immatériels",COUNTIF($G$15:G206,"IM+")&gt;0),0,IF('Répartition des financements'!B207="Acquisitions foncières",'Dépenses prévisionnelles'!$J$5,IF(B207="Investissements immatériels",'Dépenses prévisionnelles'!$J$7,"0")))))))</f>
        <v>0</v>
      </c>
      <c r="I207" s="46">
        <f t="shared" si="5"/>
        <v>0</v>
      </c>
    </row>
    <row r="208" spans="1:9" x14ac:dyDescent="0.35">
      <c r="A208" s="47" t="str">
        <f>IF('Dépenses prévisionnelles'!A207="","",'Dépenses prévisionnelles'!A207)</f>
        <v/>
      </c>
      <c r="B208" s="47" t="str">
        <f>IF('Dépenses prévisionnelles'!B207="","",'Dépenses prévisionnelles'!B207)</f>
        <v/>
      </c>
      <c r="C208" s="46">
        <f>'Dépenses prévisionnelles'!D207</f>
        <v>0</v>
      </c>
      <c r="D208" s="37"/>
      <c r="E208" s="45" t="str">
        <f t="shared" ref="E208:E261" si="6">IF(AND($C$11="Oui",D208="Non"),"65%","80%")</f>
        <v>80%</v>
      </c>
      <c r="F208" s="45" t="str">
        <f>IF(B208="Acquisitions foncières",SUMIF($B$15:B208,"Acquisitions foncières",$C$15:C208),IF(B208="Investissements immatériels",SUMIF($B$15:B208,"Investissements immatériels",$C$15:C208),""))</f>
        <v/>
      </c>
      <c r="G208" s="45" t="str">
        <f>IF(AND(B208="Acquisitions foncières",F208&gt;'Dépenses prévisionnelles'!$J$5),"AC+",IF(AND(B208="Investissements immatériels",F208&gt;'Dépenses prévisionnelles'!$J$7),"IM+",IF(AND(B208="Acquisitions foncières",'Dépenses prévisionnelles'!$I$5="Ce montant dépasse le seuil de 10% du montant total des dépenses"),"AC",IF(AND(B208="Investissements immatériels",$I$7="Le montant des dépenses a été ajusté pours respecter le seuil de 20%"),"IM",""))))</f>
        <v/>
      </c>
      <c r="H208" s="46" t="str">
        <f>IF(OR(AND(B208="Acquisitions foncières",'Dépenses prévisionnelles'!$I$5="seuil respecté"),AND(B208="Investissements immatériels",'Dépenses prévisionnelles'!$I$7="seuil respecté"),B208="Investissements matériels",AND(B208="Acquisitions foncières",'Dépenses prévisionnelles'!$I$5="Ce montant dépasse le seuil de 10% du montant total des dépenses",F208&lt;'Dépenses prévisionnelles'!$J$5,B208="Acquisitions foncières",COUNTIF($G$15:G207,OR("AC+","AC"))=0),AND(B208="Investissements immatériels",'Dépenses prévisionnelles'!$I$7="Le montant des dépenses a été ajusté pour respecter le seuil de 20%",F208&lt;'Dépenses prévisionnelles'!$J$7,B208="Investissements immatériels",COUNTIF($G$15:G207,OR("IM+","IM"))=0)),'Répartition des financements'!C208,IF(AND(B208="Acquisitions foncières",COUNTIF($G$15:G207,"AC+")=0,COUNTIF($G$15:G207,"AC")&gt;0),'Dépenses prévisionnelles'!$J$5-SUMIF('Répartition des financements'!$G$15:G207,"AC",'Répartition des financements'!$F$15:F207),IF(AND(B208="Investissements immatériels",COUNTIF($G$15:G207,"IM+")=0,COUNTIF($G$15:G207,"IM")&gt;0),'Dépenses prévisionnelles'!$J$7-SUMIF('Répartition des financements'!$G$15:G207,"IM",'Répartition des financements'!$F$15:F207),IF(AND('Répartition des financements'!B208="Acquisitions foncières",COUNTIF($G$15:G207,"AC+")&gt;0),0,IF(AND(B208="Investissements immatériels",COUNTIF($G$15:G207,"IM+")&gt;0),0,IF('Répartition des financements'!B208="Acquisitions foncières",'Dépenses prévisionnelles'!$J$5,IF(B208="Investissements immatériels",'Dépenses prévisionnelles'!$J$7,"0")))))))</f>
        <v>0</v>
      </c>
      <c r="I208" s="46">
        <f t="shared" ref="I208:I261" si="7">H208*E208</f>
        <v>0</v>
      </c>
    </row>
    <row r="209" spans="1:9" x14ac:dyDescent="0.35">
      <c r="A209" s="47" t="str">
        <f>IF('Dépenses prévisionnelles'!A208="","",'Dépenses prévisionnelles'!A208)</f>
        <v/>
      </c>
      <c r="B209" s="47" t="str">
        <f>IF('Dépenses prévisionnelles'!B208="","",'Dépenses prévisionnelles'!B208)</f>
        <v/>
      </c>
      <c r="C209" s="46">
        <f>'Dépenses prévisionnelles'!D208</f>
        <v>0</v>
      </c>
      <c r="D209" s="37"/>
      <c r="E209" s="45" t="str">
        <f t="shared" si="6"/>
        <v>80%</v>
      </c>
      <c r="F209" s="45" t="str">
        <f>IF(B209="Acquisitions foncières",SUMIF($B$15:B209,"Acquisitions foncières",$C$15:C209),IF(B209="Investissements immatériels",SUMIF($B$15:B209,"Investissements immatériels",$C$15:C209),""))</f>
        <v/>
      </c>
      <c r="G209" s="45" t="str">
        <f>IF(AND(B209="Acquisitions foncières",F209&gt;'Dépenses prévisionnelles'!$J$5),"AC+",IF(AND(B209="Investissements immatériels",F209&gt;'Dépenses prévisionnelles'!$J$7),"IM+",IF(AND(B209="Acquisitions foncières",'Dépenses prévisionnelles'!$I$5="Ce montant dépasse le seuil de 10% du montant total des dépenses"),"AC",IF(AND(B209="Investissements immatériels",$I$7="Le montant des dépenses a été ajusté pours respecter le seuil de 20%"),"IM",""))))</f>
        <v/>
      </c>
      <c r="H209" s="46" t="str">
        <f>IF(OR(AND(B209="Acquisitions foncières",'Dépenses prévisionnelles'!$I$5="seuil respecté"),AND(B209="Investissements immatériels",'Dépenses prévisionnelles'!$I$7="seuil respecté"),B209="Investissements matériels",AND(B209="Acquisitions foncières",'Dépenses prévisionnelles'!$I$5="Ce montant dépasse le seuil de 10% du montant total des dépenses",F209&lt;'Dépenses prévisionnelles'!$J$5,B209="Acquisitions foncières",COUNTIF($G$15:G208,OR("AC+","AC"))=0),AND(B209="Investissements immatériels",'Dépenses prévisionnelles'!$I$7="Le montant des dépenses a été ajusté pour respecter le seuil de 20%",F209&lt;'Dépenses prévisionnelles'!$J$7,B209="Investissements immatériels",COUNTIF($G$15:G208,OR("IM+","IM"))=0)),'Répartition des financements'!C209,IF(AND(B209="Acquisitions foncières",COUNTIF($G$15:G208,"AC+")=0,COUNTIF($G$15:G208,"AC")&gt;0),'Dépenses prévisionnelles'!$J$5-SUMIF('Répartition des financements'!$G$15:G208,"AC",'Répartition des financements'!$F$15:F208),IF(AND(B209="Investissements immatériels",COUNTIF($G$15:G208,"IM+")=0,COUNTIF($G$15:G208,"IM")&gt;0),'Dépenses prévisionnelles'!$J$7-SUMIF('Répartition des financements'!$G$15:G208,"IM",'Répartition des financements'!$F$15:F208),IF(AND('Répartition des financements'!B209="Acquisitions foncières",COUNTIF($G$15:G208,"AC+")&gt;0),0,IF(AND(B209="Investissements immatériels",COUNTIF($G$15:G208,"IM+")&gt;0),0,IF('Répartition des financements'!B209="Acquisitions foncières",'Dépenses prévisionnelles'!$J$5,IF(B209="Investissements immatériels",'Dépenses prévisionnelles'!$J$7,"0")))))))</f>
        <v>0</v>
      </c>
      <c r="I209" s="46">
        <f t="shared" si="7"/>
        <v>0</v>
      </c>
    </row>
    <row r="210" spans="1:9" x14ac:dyDescent="0.35">
      <c r="A210" s="47" t="str">
        <f>IF('Dépenses prévisionnelles'!A209="","",'Dépenses prévisionnelles'!A209)</f>
        <v/>
      </c>
      <c r="B210" s="47" t="str">
        <f>IF('Dépenses prévisionnelles'!B209="","",'Dépenses prévisionnelles'!B209)</f>
        <v/>
      </c>
      <c r="C210" s="46">
        <f>'Dépenses prévisionnelles'!D209</f>
        <v>0</v>
      </c>
      <c r="D210" s="37"/>
      <c r="E210" s="45" t="str">
        <f t="shared" si="6"/>
        <v>80%</v>
      </c>
      <c r="F210" s="45" t="str">
        <f>IF(B210="Acquisitions foncières",SUMIF($B$15:B210,"Acquisitions foncières",$C$15:C210),IF(B210="Investissements immatériels",SUMIF($B$15:B210,"Investissements immatériels",$C$15:C210),""))</f>
        <v/>
      </c>
      <c r="G210" s="45" t="str">
        <f>IF(AND(B210="Acquisitions foncières",F210&gt;'Dépenses prévisionnelles'!$J$5),"AC+",IF(AND(B210="Investissements immatériels",F210&gt;'Dépenses prévisionnelles'!$J$7),"IM+",IF(AND(B210="Acquisitions foncières",'Dépenses prévisionnelles'!$I$5="Ce montant dépasse le seuil de 10% du montant total des dépenses"),"AC",IF(AND(B210="Investissements immatériels",$I$7="Le montant des dépenses a été ajusté pours respecter le seuil de 20%"),"IM",""))))</f>
        <v/>
      </c>
      <c r="H210" s="46" t="str">
        <f>IF(OR(AND(B210="Acquisitions foncières",'Dépenses prévisionnelles'!$I$5="seuil respecté"),AND(B210="Investissements immatériels",'Dépenses prévisionnelles'!$I$7="seuil respecté"),B210="Investissements matériels",AND(B210="Acquisitions foncières",'Dépenses prévisionnelles'!$I$5="Ce montant dépasse le seuil de 10% du montant total des dépenses",F210&lt;'Dépenses prévisionnelles'!$J$5,B210="Acquisitions foncières",COUNTIF($G$15:G209,OR("AC+","AC"))=0),AND(B210="Investissements immatériels",'Dépenses prévisionnelles'!$I$7="Le montant des dépenses a été ajusté pour respecter le seuil de 20%",F210&lt;'Dépenses prévisionnelles'!$J$7,B210="Investissements immatériels",COUNTIF($G$15:G209,OR("IM+","IM"))=0)),'Répartition des financements'!C210,IF(AND(B210="Acquisitions foncières",COUNTIF($G$15:G209,"AC+")=0,COUNTIF($G$15:G209,"AC")&gt;0),'Dépenses prévisionnelles'!$J$5-SUMIF('Répartition des financements'!$G$15:G209,"AC",'Répartition des financements'!$F$15:F209),IF(AND(B210="Investissements immatériels",COUNTIF($G$15:G209,"IM+")=0,COUNTIF($G$15:G209,"IM")&gt;0),'Dépenses prévisionnelles'!$J$7-SUMIF('Répartition des financements'!$G$15:G209,"IM",'Répartition des financements'!$F$15:F209),IF(AND('Répartition des financements'!B210="Acquisitions foncières",COUNTIF($G$15:G209,"AC+")&gt;0),0,IF(AND(B210="Investissements immatériels",COUNTIF($G$15:G209,"IM+")&gt;0),0,IF('Répartition des financements'!B210="Acquisitions foncières",'Dépenses prévisionnelles'!$J$5,IF(B210="Investissements immatériels",'Dépenses prévisionnelles'!$J$7,"0")))))))</f>
        <v>0</v>
      </c>
      <c r="I210" s="46">
        <f t="shared" si="7"/>
        <v>0</v>
      </c>
    </row>
    <row r="211" spans="1:9" x14ac:dyDescent="0.35">
      <c r="A211" s="47" t="str">
        <f>IF('Dépenses prévisionnelles'!A210="","",'Dépenses prévisionnelles'!A210)</f>
        <v/>
      </c>
      <c r="B211" s="47" t="str">
        <f>IF('Dépenses prévisionnelles'!B210="","",'Dépenses prévisionnelles'!B210)</f>
        <v/>
      </c>
      <c r="C211" s="46">
        <f>'Dépenses prévisionnelles'!D210</f>
        <v>0</v>
      </c>
      <c r="D211" s="37"/>
      <c r="E211" s="45" t="str">
        <f t="shared" si="6"/>
        <v>80%</v>
      </c>
      <c r="F211" s="45" t="str">
        <f>IF(B211="Acquisitions foncières",SUMIF($B$15:B211,"Acquisitions foncières",$C$15:C211),IF(B211="Investissements immatériels",SUMIF($B$15:B211,"Investissements immatériels",$C$15:C211),""))</f>
        <v/>
      </c>
      <c r="G211" s="45" t="str">
        <f>IF(AND(B211="Acquisitions foncières",F211&gt;'Dépenses prévisionnelles'!$J$5),"AC+",IF(AND(B211="Investissements immatériels",F211&gt;'Dépenses prévisionnelles'!$J$7),"IM+",IF(AND(B211="Acquisitions foncières",'Dépenses prévisionnelles'!$I$5="Ce montant dépasse le seuil de 10% du montant total des dépenses"),"AC",IF(AND(B211="Investissements immatériels",$I$7="Le montant des dépenses a été ajusté pours respecter le seuil de 20%"),"IM",""))))</f>
        <v/>
      </c>
      <c r="H211" s="46" t="str">
        <f>IF(OR(AND(B211="Acquisitions foncières",'Dépenses prévisionnelles'!$I$5="seuil respecté"),AND(B211="Investissements immatériels",'Dépenses prévisionnelles'!$I$7="seuil respecté"),B211="Investissements matériels",AND(B211="Acquisitions foncières",'Dépenses prévisionnelles'!$I$5="Ce montant dépasse le seuil de 10% du montant total des dépenses",F211&lt;'Dépenses prévisionnelles'!$J$5,B211="Acquisitions foncières",COUNTIF($G$15:G210,OR("AC+","AC"))=0),AND(B211="Investissements immatériels",'Dépenses prévisionnelles'!$I$7="Le montant des dépenses a été ajusté pour respecter le seuil de 20%",F211&lt;'Dépenses prévisionnelles'!$J$7,B211="Investissements immatériels",COUNTIF($G$15:G210,OR("IM+","IM"))=0)),'Répartition des financements'!C211,IF(AND(B211="Acquisitions foncières",COUNTIF($G$15:G210,"AC+")=0,COUNTIF($G$15:G210,"AC")&gt;0),'Dépenses prévisionnelles'!$J$5-SUMIF('Répartition des financements'!$G$15:G210,"AC",'Répartition des financements'!$F$15:F210),IF(AND(B211="Investissements immatériels",COUNTIF($G$15:G210,"IM+")=0,COUNTIF($G$15:G210,"IM")&gt;0),'Dépenses prévisionnelles'!$J$7-SUMIF('Répartition des financements'!$G$15:G210,"IM",'Répartition des financements'!$F$15:F210),IF(AND('Répartition des financements'!B211="Acquisitions foncières",COUNTIF($G$15:G210,"AC+")&gt;0),0,IF(AND(B211="Investissements immatériels",COUNTIF($G$15:G210,"IM+")&gt;0),0,IF('Répartition des financements'!B211="Acquisitions foncières",'Dépenses prévisionnelles'!$J$5,IF(B211="Investissements immatériels",'Dépenses prévisionnelles'!$J$7,"0")))))))</f>
        <v>0</v>
      </c>
      <c r="I211" s="46">
        <f t="shared" si="7"/>
        <v>0</v>
      </c>
    </row>
    <row r="212" spans="1:9" x14ac:dyDescent="0.35">
      <c r="A212" s="47" t="str">
        <f>IF('Dépenses prévisionnelles'!A211="","",'Dépenses prévisionnelles'!A211)</f>
        <v/>
      </c>
      <c r="B212" s="47" t="str">
        <f>IF('Dépenses prévisionnelles'!B211="","",'Dépenses prévisionnelles'!B211)</f>
        <v/>
      </c>
      <c r="C212" s="46">
        <f>'Dépenses prévisionnelles'!D211</f>
        <v>0</v>
      </c>
      <c r="D212" s="37"/>
      <c r="E212" s="45" t="str">
        <f t="shared" si="6"/>
        <v>80%</v>
      </c>
      <c r="F212" s="45" t="str">
        <f>IF(B212="Acquisitions foncières",SUMIF($B$15:B212,"Acquisitions foncières",$C$15:C212),IF(B212="Investissements immatériels",SUMIF($B$15:B212,"Investissements immatériels",$C$15:C212),""))</f>
        <v/>
      </c>
      <c r="G212" s="45" t="str">
        <f>IF(AND(B212="Acquisitions foncières",F212&gt;'Dépenses prévisionnelles'!$J$5),"AC+",IF(AND(B212="Investissements immatériels",F212&gt;'Dépenses prévisionnelles'!$J$7),"IM+",IF(AND(B212="Acquisitions foncières",'Dépenses prévisionnelles'!$I$5="Ce montant dépasse le seuil de 10% du montant total des dépenses"),"AC",IF(AND(B212="Investissements immatériels",$I$7="Le montant des dépenses a été ajusté pours respecter le seuil de 20%"),"IM",""))))</f>
        <v/>
      </c>
      <c r="H212" s="46" t="str">
        <f>IF(OR(AND(B212="Acquisitions foncières",'Dépenses prévisionnelles'!$I$5="seuil respecté"),AND(B212="Investissements immatériels",'Dépenses prévisionnelles'!$I$7="seuil respecté"),B212="Investissements matériels",AND(B212="Acquisitions foncières",'Dépenses prévisionnelles'!$I$5="Ce montant dépasse le seuil de 10% du montant total des dépenses",F212&lt;'Dépenses prévisionnelles'!$J$5,B212="Acquisitions foncières",COUNTIF($G$15:G211,OR("AC+","AC"))=0),AND(B212="Investissements immatériels",'Dépenses prévisionnelles'!$I$7="Le montant des dépenses a été ajusté pour respecter le seuil de 20%",F212&lt;'Dépenses prévisionnelles'!$J$7,B212="Investissements immatériels",COUNTIF($G$15:G211,OR("IM+","IM"))=0)),'Répartition des financements'!C212,IF(AND(B212="Acquisitions foncières",COUNTIF($G$15:G211,"AC+")=0,COUNTIF($G$15:G211,"AC")&gt;0),'Dépenses prévisionnelles'!$J$5-SUMIF('Répartition des financements'!$G$15:G211,"AC",'Répartition des financements'!$F$15:F211),IF(AND(B212="Investissements immatériels",COUNTIF($G$15:G211,"IM+")=0,COUNTIF($G$15:G211,"IM")&gt;0),'Dépenses prévisionnelles'!$J$7-SUMIF('Répartition des financements'!$G$15:G211,"IM",'Répartition des financements'!$F$15:F211),IF(AND('Répartition des financements'!B212="Acquisitions foncières",COUNTIF($G$15:G211,"AC+")&gt;0),0,IF(AND(B212="Investissements immatériels",COUNTIF($G$15:G211,"IM+")&gt;0),0,IF('Répartition des financements'!B212="Acquisitions foncières",'Dépenses prévisionnelles'!$J$5,IF(B212="Investissements immatériels",'Dépenses prévisionnelles'!$J$7,"0")))))))</f>
        <v>0</v>
      </c>
      <c r="I212" s="46">
        <f t="shared" si="7"/>
        <v>0</v>
      </c>
    </row>
    <row r="213" spans="1:9" x14ac:dyDescent="0.35">
      <c r="A213" s="47" t="str">
        <f>IF('Dépenses prévisionnelles'!A212="","",'Dépenses prévisionnelles'!A212)</f>
        <v/>
      </c>
      <c r="B213" s="47" t="str">
        <f>IF('Dépenses prévisionnelles'!B212="","",'Dépenses prévisionnelles'!B212)</f>
        <v/>
      </c>
      <c r="C213" s="46">
        <f>'Dépenses prévisionnelles'!D212</f>
        <v>0</v>
      </c>
      <c r="D213" s="37"/>
      <c r="E213" s="45" t="str">
        <f t="shared" si="6"/>
        <v>80%</v>
      </c>
      <c r="F213" s="45" t="str">
        <f>IF(B213="Acquisitions foncières",SUMIF($B$15:B213,"Acquisitions foncières",$C$15:C213),IF(B213="Investissements immatériels",SUMIF($B$15:B213,"Investissements immatériels",$C$15:C213),""))</f>
        <v/>
      </c>
      <c r="G213" s="45" t="str">
        <f>IF(AND(B213="Acquisitions foncières",F213&gt;'Dépenses prévisionnelles'!$J$5),"AC+",IF(AND(B213="Investissements immatériels",F213&gt;'Dépenses prévisionnelles'!$J$7),"IM+",IF(AND(B213="Acquisitions foncières",'Dépenses prévisionnelles'!$I$5="Ce montant dépasse le seuil de 10% du montant total des dépenses"),"AC",IF(AND(B213="Investissements immatériels",$I$7="Le montant des dépenses a été ajusté pours respecter le seuil de 20%"),"IM",""))))</f>
        <v/>
      </c>
      <c r="H213" s="46" t="str">
        <f>IF(OR(AND(B213="Acquisitions foncières",'Dépenses prévisionnelles'!$I$5="seuil respecté"),AND(B213="Investissements immatériels",'Dépenses prévisionnelles'!$I$7="seuil respecté"),B213="Investissements matériels",AND(B213="Acquisitions foncières",'Dépenses prévisionnelles'!$I$5="Ce montant dépasse le seuil de 10% du montant total des dépenses",F213&lt;'Dépenses prévisionnelles'!$J$5,B213="Acquisitions foncières",COUNTIF($G$15:G212,OR("AC+","AC"))=0),AND(B213="Investissements immatériels",'Dépenses prévisionnelles'!$I$7="Le montant des dépenses a été ajusté pour respecter le seuil de 20%",F213&lt;'Dépenses prévisionnelles'!$J$7,B213="Investissements immatériels",COUNTIF($G$15:G212,OR("IM+","IM"))=0)),'Répartition des financements'!C213,IF(AND(B213="Acquisitions foncières",COUNTIF($G$15:G212,"AC+")=0,COUNTIF($G$15:G212,"AC")&gt;0),'Dépenses prévisionnelles'!$J$5-SUMIF('Répartition des financements'!$G$15:G212,"AC",'Répartition des financements'!$F$15:F212),IF(AND(B213="Investissements immatériels",COUNTIF($G$15:G212,"IM+")=0,COUNTIF($G$15:G212,"IM")&gt;0),'Dépenses prévisionnelles'!$J$7-SUMIF('Répartition des financements'!$G$15:G212,"IM",'Répartition des financements'!$F$15:F212),IF(AND('Répartition des financements'!B213="Acquisitions foncières",COUNTIF($G$15:G212,"AC+")&gt;0),0,IF(AND(B213="Investissements immatériels",COUNTIF($G$15:G212,"IM+")&gt;0),0,IF('Répartition des financements'!B213="Acquisitions foncières",'Dépenses prévisionnelles'!$J$5,IF(B213="Investissements immatériels",'Dépenses prévisionnelles'!$J$7,"0")))))))</f>
        <v>0</v>
      </c>
      <c r="I213" s="46">
        <f t="shared" si="7"/>
        <v>0</v>
      </c>
    </row>
    <row r="214" spans="1:9" x14ac:dyDescent="0.35">
      <c r="A214" s="47" t="str">
        <f>IF('Dépenses prévisionnelles'!A213="","",'Dépenses prévisionnelles'!A213)</f>
        <v/>
      </c>
      <c r="B214" s="47" t="str">
        <f>IF('Dépenses prévisionnelles'!B213="","",'Dépenses prévisionnelles'!B213)</f>
        <v/>
      </c>
      <c r="C214" s="46">
        <f>'Dépenses prévisionnelles'!D213</f>
        <v>0</v>
      </c>
      <c r="D214" s="37"/>
      <c r="E214" s="45" t="str">
        <f t="shared" si="6"/>
        <v>80%</v>
      </c>
      <c r="F214" s="45" t="str">
        <f>IF(B214="Acquisitions foncières",SUMIF($B$15:B214,"Acquisitions foncières",$C$15:C214),IF(B214="Investissements immatériels",SUMIF($B$15:B214,"Investissements immatériels",$C$15:C214),""))</f>
        <v/>
      </c>
      <c r="G214" s="45" t="str">
        <f>IF(AND(B214="Acquisitions foncières",F214&gt;'Dépenses prévisionnelles'!$J$5),"AC+",IF(AND(B214="Investissements immatériels",F214&gt;'Dépenses prévisionnelles'!$J$7),"IM+",IF(AND(B214="Acquisitions foncières",'Dépenses prévisionnelles'!$I$5="Ce montant dépasse le seuil de 10% du montant total des dépenses"),"AC",IF(AND(B214="Investissements immatériels",$I$7="Le montant des dépenses a été ajusté pours respecter le seuil de 20%"),"IM",""))))</f>
        <v/>
      </c>
      <c r="H214" s="46" t="str">
        <f>IF(OR(AND(B214="Acquisitions foncières",'Dépenses prévisionnelles'!$I$5="seuil respecté"),AND(B214="Investissements immatériels",'Dépenses prévisionnelles'!$I$7="seuil respecté"),B214="Investissements matériels",AND(B214="Acquisitions foncières",'Dépenses prévisionnelles'!$I$5="Ce montant dépasse le seuil de 10% du montant total des dépenses",F214&lt;'Dépenses prévisionnelles'!$J$5,B214="Acquisitions foncières",COUNTIF($G$15:G213,OR("AC+","AC"))=0),AND(B214="Investissements immatériels",'Dépenses prévisionnelles'!$I$7="Le montant des dépenses a été ajusté pour respecter le seuil de 20%",F214&lt;'Dépenses prévisionnelles'!$J$7,B214="Investissements immatériels",COUNTIF($G$15:G213,OR("IM+","IM"))=0)),'Répartition des financements'!C214,IF(AND(B214="Acquisitions foncières",COUNTIF($G$15:G213,"AC+")=0,COUNTIF($G$15:G213,"AC")&gt;0),'Dépenses prévisionnelles'!$J$5-SUMIF('Répartition des financements'!$G$15:G213,"AC",'Répartition des financements'!$F$15:F213),IF(AND(B214="Investissements immatériels",COUNTIF($G$15:G213,"IM+")=0,COUNTIF($G$15:G213,"IM")&gt;0),'Dépenses prévisionnelles'!$J$7-SUMIF('Répartition des financements'!$G$15:G213,"IM",'Répartition des financements'!$F$15:F213),IF(AND('Répartition des financements'!B214="Acquisitions foncières",COUNTIF($G$15:G213,"AC+")&gt;0),0,IF(AND(B214="Investissements immatériels",COUNTIF($G$15:G213,"IM+")&gt;0),0,IF('Répartition des financements'!B214="Acquisitions foncières",'Dépenses prévisionnelles'!$J$5,IF(B214="Investissements immatériels",'Dépenses prévisionnelles'!$J$7,"0")))))))</f>
        <v>0</v>
      </c>
      <c r="I214" s="46">
        <f t="shared" si="7"/>
        <v>0</v>
      </c>
    </row>
    <row r="215" spans="1:9" x14ac:dyDescent="0.35">
      <c r="A215" s="47" t="str">
        <f>IF('Dépenses prévisionnelles'!A214="","",'Dépenses prévisionnelles'!A214)</f>
        <v/>
      </c>
      <c r="B215" s="47" t="str">
        <f>IF('Dépenses prévisionnelles'!B214="","",'Dépenses prévisionnelles'!B214)</f>
        <v/>
      </c>
      <c r="C215" s="46">
        <f>'Dépenses prévisionnelles'!D214</f>
        <v>0</v>
      </c>
      <c r="D215" s="37"/>
      <c r="E215" s="45" t="str">
        <f t="shared" si="6"/>
        <v>80%</v>
      </c>
      <c r="F215" s="45" t="str">
        <f>IF(B215="Acquisitions foncières",SUMIF($B$15:B215,"Acquisitions foncières",$C$15:C215),IF(B215="Investissements immatériels",SUMIF($B$15:B215,"Investissements immatériels",$C$15:C215),""))</f>
        <v/>
      </c>
      <c r="G215" s="45" t="str">
        <f>IF(AND(B215="Acquisitions foncières",F215&gt;'Dépenses prévisionnelles'!$J$5),"AC+",IF(AND(B215="Investissements immatériels",F215&gt;'Dépenses prévisionnelles'!$J$7),"IM+",IF(AND(B215="Acquisitions foncières",'Dépenses prévisionnelles'!$I$5="Ce montant dépasse le seuil de 10% du montant total des dépenses"),"AC",IF(AND(B215="Investissements immatériels",$I$7="Le montant des dépenses a été ajusté pours respecter le seuil de 20%"),"IM",""))))</f>
        <v/>
      </c>
      <c r="H215" s="46" t="str">
        <f>IF(OR(AND(B215="Acquisitions foncières",'Dépenses prévisionnelles'!$I$5="seuil respecté"),AND(B215="Investissements immatériels",'Dépenses prévisionnelles'!$I$7="seuil respecté"),B215="Investissements matériels",AND(B215="Acquisitions foncières",'Dépenses prévisionnelles'!$I$5="Ce montant dépasse le seuil de 10% du montant total des dépenses",F215&lt;'Dépenses prévisionnelles'!$J$5,B215="Acquisitions foncières",COUNTIF($G$15:G214,OR("AC+","AC"))=0),AND(B215="Investissements immatériels",'Dépenses prévisionnelles'!$I$7="Le montant des dépenses a été ajusté pour respecter le seuil de 20%",F215&lt;'Dépenses prévisionnelles'!$J$7,B215="Investissements immatériels",COUNTIF($G$15:G214,OR("IM+","IM"))=0)),'Répartition des financements'!C215,IF(AND(B215="Acquisitions foncières",COUNTIF($G$15:G214,"AC+")=0,COUNTIF($G$15:G214,"AC")&gt;0),'Dépenses prévisionnelles'!$J$5-SUMIF('Répartition des financements'!$G$15:G214,"AC",'Répartition des financements'!$F$15:F214),IF(AND(B215="Investissements immatériels",COUNTIF($G$15:G214,"IM+")=0,COUNTIF($G$15:G214,"IM")&gt;0),'Dépenses prévisionnelles'!$J$7-SUMIF('Répartition des financements'!$G$15:G214,"IM",'Répartition des financements'!$F$15:F214),IF(AND('Répartition des financements'!B215="Acquisitions foncières",COUNTIF($G$15:G214,"AC+")&gt;0),0,IF(AND(B215="Investissements immatériels",COUNTIF($G$15:G214,"IM+")&gt;0),0,IF('Répartition des financements'!B215="Acquisitions foncières",'Dépenses prévisionnelles'!$J$5,IF(B215="Investissements immatériels",'Dépenses prévisionnelles'!$J$7,"0")))))))</f>
        <v>0</v>
      </c>
      <c r="I215" s="46">
        <f t="shared" si="7"/>
        <v>0</v>
      </c>
    </row>
    <row r="216" spans="1:9" x14ac:dyDescent="0.35">
      <c r="A216" s="47" t="str">
        <f>IF('Dépenses prévisionnelles'!A215="","",'Dépenses prévisionnelles'!A215)</f>
        <v/>
      </c>
      <c r="B216" s="47" t="str">
        <f>IF('Dépenses prévisionnelles'!B215="","",'Dépenses prévisionnelles'!B215)</f>
        <v/>
      </c>
      <c r="C216" s="46">
        <f>'Dépenses prévisionnelles'!D215</f>
        <v>0</v>
      </c>
      <c r="D216" s="37"/>
      <c r="E216" s="45" t="str">
        <f t="shared" si="6"/>
        <v>80%</v>
      </c>
      <c r="F216" s="45" t="str">
        <f>IF(B216="Acquisitions foncières",SUMIF($B$15:B216,"Acquisitions foncières",$C$15:C216),IF(B216="Investissements immatériels",SUMIF($B$15:B216,"Investissements immatériels",$C$15:C216),""))</f>
        <v/>
      </c>
      <c r="G216" s="45" t="str">
        <f>IF(AND(B216="Acquisitions foncières",F216&gt;'Dépenses prévisionnelles'!$J$5),"AC+",IF(AND(B216="Investissements immatériels",F216&gt;'Dépenses prévisionnelles'!$J$7),"IM+",IF(AND(B216="Acquisitions foncières",'Dépenses prévisionnelles'!$I$5="Ce montant dépasse le seuil de 10% du montant total des dépenses"),"AC",IF(AND(B216="Investissements immatériels",$I$7="Le montant des dépenses a été ajusté pours respecter le seuil de 20%"),"IM",""))))</f>
        <v/>
      </c>
      <c r="H216" s="46" t="str">
        <f>IF(OR(AND(B216="Acquisitions foncières",'Dépenses prévisionnelles'!$I$5="seuil respecté"),AND(B216="Investissements immatériels",'Dépenses prévisionnelles'!$I$7="seuil respecté"),B216="Investissements matériels",AND(B216="Acquisitions foncières",'Dépenses prévisionnelles'!$I$5="Ce montant dépasse le seuil de 10% du montant total des dépenses",F216&lt;'Dépenses prévisionnelles'!$J$5,B216="Acquisitions foncières",COUNTIF($G$15:G215,OR("AC+","AC"))=0),AND(B216="Investissements immatériels",'Dépenses prévisionnelles'!$I$7="Le montant des dépenses a été ajusté pour respecter le seuil de 20%",F216&lt;'Dépenses prévisionnelles'!$J$7,B216="Investissements immatériels",COUNTIF($G$15:G215,OR("IM+","IM"))=0)),'Répartition des financements'!C216,IF(AND(B216="Acquisitions foncières",COUNTIF($G$15:G215,"AC+")=0,COUNTIF($G$15:G215,"AC")&gt;0),'Dépenses prévisionnelles'!$J$5-SUMIF('Répartition des financements'!$G$15:G215,"AC",'Répartition des financements'!$F$15:F215),IF(AND(B216="Investissements immatériels",COUNTIF($G$15:G215,"IM+")=0,COUNTIF($G$15:G215,"IM")&gt;0),'Dépenses prévisionnelles'!$J$7-SUMIF('Répartition des financements'!$G$15:G215,"IM",'Répartition des financements'!$F$15:F215),IF(AND('Répartition des financements'!B216="Acquisitions foncières",COUNTIF($G$15:G215,"AC+")&gt;0),0,IF(AND(B216="Investissements immatériels",COUNTIF($G$15:G215,"IM+")&gt;0),0,IF('Répartition des financements'!B216="Acquisitions foncières",'Dépenses prévisionnelles'!$J$5,IF(B216="Investissements immatériels",'Dépenses prévisionnelles'!$J$7,"0")))))))</f>
        <v>0</v>
      </c>
      <c r="I216" s="46">
        <f t="shared" si="7"/>
        <v>0</v>
      </c>
    </row>
    <row r="217" spans="1:9" x14ac:dyDescent="0.35">
      <c r="A217" s="47" t="str">
        <f>IF('Dépenses prévisionnelles'!A216="","",'Dépenses prévisionnelles'!A216)</f>
        <v/>
      </c>
      <c r="B217" s="47" t="str">
        <f>IF('Dépenses prévisionnelles'!B216="","",'Dépenses prévisionnelles'!B216)</f>
        <v/>
      </c>
      <c r="C217" s="46">
        <f>'Dépenses prévisionnelles'!D216</f>
        <v>0</v>
      </c>
      <c r="D217" s="37"/>
      <c r="E217" s="45" t="str">
        <f t="shared" si="6"/>
        <v>80%</v>
      </c>
      <c r="F217" s="45" t="str">
        <f>IF(B217="Acquisitions foncières",SUMIF($B$15:B217,"Acquisitions foncières",$C$15:C217),IF(B217="Investissements immatériels",SUMIF($B$15:B217,"Investissements immatériels",$C$15:C217),""))</f>
        <v/>
      </c>
      <c r="G217" s="45" t="str">
        <f>IF(AND(B217="Acquisitions foncières",F217&gt;'Dépenses prévisionnelles'!$J$5),"AC+",IF(AND(B217="Investissements immatériels",F217&gt;'Dépenses prévisionnelles'!$J$7),"IM+",IF(AND(B217="Acquisitions foncières",'Dépenses prévisionnelles'!$I$5="Ce montant dépasse le seuil de 10% du montant total des dépenses"),"AC",IF(AND(B217="Investissements immatériels",$I$7="Le montant des dépenses a été ajusté pours respecter le seuil de 20%"),"IM",""))))</f>
        <v/>
      </c>
      <c r="H217" s="46" t="str">
        <f>IF(OR(AND(B217="Acquisitions foncières",'Dépenses prévisionnelles'!$I$5="seuil respecté"),AND(B217="Investissements immatériels",'Dépenses prévisionnelles'!$I$7="seuil respecté"),B217="Investissements matériels",AND(B217="Acquisitions foncières",'Dépenses prévisionnelles'!$I$5="Ce montant dépasse le seuil de 10% du montant total des dépenses",F217&lt;'Dépenses prévisionnelles'!$J$5,B217="Acquisitions foncières",COUNTIF($G$15:G216,OR("AC+","AC"))=0),AND(B217="Investissements immatériels",'Dépenses prévisionnelles'!$I$7="Le montant des dépenses a été ajusté pour respecter le seuil de 20%",F217&lt;'Dépenses prévisionnelles'!$J$7,B217="Investissements immatériels",COUNTIF($G$15:G216,OR("IM+","IM"))=0)),'Répartition des financements'!C217,IF(AND(B217="Acquisitions foncières",COUNTIF($G$15:G216,"AC+")=0,COUNTIF($G$15:G216,"AC")&gt;0),'Dépenses prévisionnelles'!$J$5-SUMIF('Répartition des financements'!$G$15:G216,"AC",'Répartition des financements'!$F$15:F216),IF(AND(B217="Investissements immatériels",COUNTIF($G$15:G216,"IM+")=0,COUNTIF($G$15:G216,"IM")&gt;0),'Dépenses prévisionnelles'!$J$7-SUMIF('Répartition des financements'!$G$15:G216,"IM",'Répartition des financements'!$F$15:F216),IF(AND('Répartition des financements'!B217="Acquisitions foncières",COUNTIF($G$15:G216,"AC+")&gt;0),0,IF(AND(B217="Investissements immatériels",COUNTIF($G$15:G216,"IM+")&gt;0),0,IF('Répartition des financements'!B217="Acquisitions foncières",'Dépenses prévisionnelles'!$J$5,IF(B217="Investissements immatériels",'Dépenses prévisionnelles'!$J$7,"0")))))))</f>
        <v>0</v>
      </c>
      <c r="I217" s="46">
        <f t="shared" si="7"/>
        <v>0</v>
      </c>
    </row>
    <row r="218" spans="1:9" x14ac:dyDescent="0.35">
      <c r="A218" s="47" t="str">
        <f>IF('Dépenses prévisionnelles'!A217="","",'Dépenses prévisionnelles'!A217)</f>
        <v/>
      </c>
      <c r="B218" s="47" t="str">
        <f>IF('Dépenses prévisionnelles'!B217="","",'Dépenses prévisionnelles'!B217)</f>
        <v/>
      </c>
      <c r="C218" s="46">
        <f>'Dépenses prévisionnelles'!D217</f>
        <v>0</v>
      </c>
      <c r="D218" s="37"/>
      <c r="E218" s="45" t="str">
        <f t="shared" si="6"/>
        <v>80%</v>
      </c>
      <c r="F218" s="45" t="str">
        <f>IF(B218="Acquisitions foncières",SUMIF($B$15:B218,"Acquisitions foncières",$C$15:C218),IF(B218="Investissements immatériels",SUMIF($B$15:B218,"Investissements immatériels",$C$15:C218),""))</f>
        <v/>
      </c>
      <c r="G218" s="45" t="str">
        <f>IF(AND(B218="Acquisitions foncières",F218&gt;'Dépenses prévisionnelles'!$J$5),"AC+",IF(AND(B218="Investissements immatériels",F218&gt;'Dépenses prévisionnelles'!$J$7),"IM+",IF(AND(B218="Acquisitions foncières",'Dépenses prévisionnelles'!$I$5="Ce montant dépasse le seuil de 10% du montant total des dépenses"),"AC",IF(AND(B218="Investissements immatériels",$I$7="Le montant des dépenses a été ajusté pours respecter le seuil de 20%"),"IM",""))))</f>
        <v/>
      </c>
      <c r="H218" s="46" t="str">
        <f>IF(OR(AND(B218="Acquisitions foncières",'Dépenses prévisionnelles'!$I$5="seuil respecté"),AND(B218="Investissements immatériels",'Dépenses prévisionnelles'!$I$7="seuil respecté"),B218="Investissements matériels",AND(B218="Acquisitions foncières",'Dépenses prévisionnelles'!$I$5="Ce montant dépasse le seuil de 10% du montant total des dépenses",F218&lt;'Dépenses prévisionnelles'!$J$5,B218="Acquisitions foncières",COUNTIF($G$15:G217,OR("AC+","AC"))=0),AND(B218="Investissements immatériels",'Dépenses prévisionnelles'!$I$7="Le montant des dépenses a été ajusté pour respecter le seuil de 20%",F218&lt;'Dépenses prévisionnelles'!$J$7,B218="Investissements immatériels",COUNTIF($G$15:G217,OR("IM+","IM"))=0)),'Répartition des financements'!C218,IF(AND(B218="Acquisitions foncières",COUNTIF($G$15:G217,"AC+")=0,COUNTIF($G$15:G217,"AC")&gt;0),'Dépenses prévisionnelles'!$J$5-SUMIF('Répartition des financements'!$G$15:G217,"AC",'Répartition des financements'!$F$15:F217),IF(AND(B218="Investissements immatériels",COUNTIF($G$15:G217,"IM+")=0,COUNTIF($G$15:G217,"IM")&gt;0),'Dépenses prévisionnelles'!$J$7-SUMIF('Répartition des financements'!$G$15:G217,"IM",'Répartition des financements'!$F$15:F217),IF(AND('Répartition des financements'!B218="Acquisitions foncières",COUNTIF($G$15:G217,"AC+")&gt;0),0,IF(AND(B218="Investissements immatériels",COUNTIF($G$15:G217,"IM+")&gt;0),0,IF('Répartition des financements'!B218="Acquisitions foncières",'Dépenses prévisionnelles'!$J$5,IF(B218="Investissements immatériels",'Dépenses prévisionnelles'!$J$7,"0")))))))</f>
        <v>0</v>
      </c>
      <c r="I218" s="46">
        <f t="shared" si="7"/>
        <v>0</v>
      </c>
    </row>
    <row r="219" spans="1:9" x14ac:dyDescent="0.35">
      <c r="A219" s="47" t="str">
        <f>IF('Dépenses prévisionnelles'!A218="","",'Dépenses prévisionnelles'!A218)</f>
        <v/>
      </c>
      <c r="B219" s="47" t="str">
        <f>IF('Dépenses prévisionnelles'!B218="","",'Dépenses prévisionnelles'!B218)</f>
        <v/>
      </c>
      <c r="C219" s="46">
        <f>'Dépenses prévisionnelles'!D218</f>
        <v>0</v>
      </c>
      <c r="D219" s="37"/>
      <c r="E219" s="45" t="str">
        <f t="shared" si="6"/>
        <v>80%</v>
      </c>
      <c r="F219" s="45" t="str">
        <f>IF(B219="Acquisitions foncières",SUMIF($B$15:B219,"Acquisitions foncières",$C$15:C219),IF(B219="Investissements immatériels",SUMIF($B$15:B219,"Investissements immatériels",$C$15:C219),""))</f>
        <v/>
      </c>
      <c r="G219" s="45" t="str">
        <f>IF(AND(B219="Acquisitions foncières",F219&gt;'Dépenses prévisionnelles'!$J$5),"AC+",IF(AND(B219="Investissements immatériels",F219&gt;'Dépenses prévisionnelles'!$J$7),"IM+",IF(AND(B219="Acquisitions foncières",'Dépenses prévisionnelles'!$I$5="Ce montant dépasse le seuil de 10% du montant total des dépenses"),"AC",IF(AND(B219="Investissements immatériels",$I$7="Le montant des dépenses a été ajusté pours respecter le seuil de 20%"),"IM",""))))</f>
        <v/>
      </c>
      <c r="H219" s="46" t="str">
        <f>IF(OR(AND(B219="Acquisitions foncières",'Dépenses prévisionnelles'!$I$5="seuil respecté"),AND(B219="Investissements immatériels",'Dépenses prévisionnelles'!$I$7="seuil respecté"),B219="Investissements matériels",AND(B219="Acquisitions foncières",'Dépenses prévisionnelles'!$I$5="Ce montant dépasse le seuil de 10% du montant total des dépenses",F219&lt;'Dépenses prévisionnelles'!$J$5,B219="Acquisitions foncières",COUNTIF($G$15:G218,OR("AC+","AC"))=0),AND(B219="Investissements immatériels",'Dépenses prévisionnelles'!$I$7="Le montant des dépenses a été ajusté pour respecter le seuil de 20%",F219&lt;'Dépenses prévisionnelles'!$J$7,B219="Investissements immatériels",COUNTIF($G$15:G218,OR("IM+","IM"))=0)),'Répartition des financements'!C219,IF(AND(B219="Acquisitions foncières",COUNTIF($G$15:G218,"AC+")=0,COUNTIF($G$15:G218,"AC")&gt;0),'Dépenses prévisionnelles'!$J$5-SUMIF('Répartition des financements'!$G$15:G218,"AC",'Répartition des financements'!$F$15:F218),IF(AND(B219="Investissements immatériels",COUNTIF($G$15:G218,"IM+")=0,COUNTIF($G$15:G218,"IM")&gt;0),'Dépenses prévisionnelles'!$J$7-SUMIF('Répartition des financements'!$G$15:G218,"IM",'Répartition des financements'!$F$15:F218),IF(AND('Répartition des financements'!B219="Acquisitions foncières",COUNTIF($G$15:G218,"AC+")&gt;0),0,IF(AND(B219="Investissements immatériels",COUNTIF($G$15:G218,"IM+")&gt;0),0,IF('Répartition des financements'!B219="Acquisitions foncières",'Dépenses prévisionnelles'!$J$5,IF(B219="Investissements immatériels",'Dépenses prévisionnelles'!$J$7,"0")))))))</f>
        <v>0</v>
      </c>
      <c r="I219" s="46">
        <f t="shared" si="7"/>
        <v>0</v>
      </c>
    </row>
    <row r="220" spans="1:9" x14ac:dyDescent="0.35">
      <c r="A220" s="47" t="str">
        <f>IF('Dépenses prévisionnelles'!A219="","",'Dépenses prévisionnelles'!A219)</f>
        <v/>
      </c>
      <c r="B220" s="47" t="str">
        <f>IF('Dépenses prévisionnelles'!B219="","",'Dépenses prévisionnelles'!B219)</f>
        <v/>
      </c>
      <c r="C220" s="46">
        <f>'Dépenses prévisionnelles'!D219</f>
        <v>0</v>
      </c>
      <c r="D220" s="37"/>
      <c r="E220" s="45" t="str">
        <f t="shared" si="6"/>
        <v>80%</v>
      </c>
      <c r="F220" s="45" t="str">
        <f>IF(B220="Acquisitions foncières",SUMIF($B$15:B220,"Acquisitions foncières",$C$15:C220),IF(B220="Investissements immatériels",SUMIF($B$15:B220,"Investissements immatériels",$C$15:C220),""))</f>
        <v/>
      </c>
      <c r="G220" s="45" t="str">
        <f>IF(AND(B220="Acquisitions foncières",F220&gt;'Dépenses prévisionnelles'!$J$5),"AC+",IF(AND(B220="Investissements immatériels",F220&gt;'Dépenses prévisionnelles'!$J$7),"IM+",IF(AND(B220="Acquisitions foncières",'Dépenses prévisionnelles'!$I$5="Ce montant dépasse le seuil de 10% du montant total des dépenses"),"AC",IF(AND(B220="Investissements immatériels",$I$7="Le montant des dépenses a été ajusté pours respecter le seuil de 20%"),"IM",""))))</f>
        <v/>
      </c>
      <c r="H220" s="46" t="str">
        <f>IF(OR(AND(B220="Acquisitions foncières",'Dépenses prévisionnelles'!$I$5="seuil respecté"),AND(B220="Investissements immatériels",'Dépenses prévisionnelles'!$I$7="seuil respecté"),B220="Investissements matériels",AND(B220="Acquisitions foncières",'Dépenses prévisionnelles'!$I$5="Ce montant dépasse le seuil de 10% du montant total des dépenses",F220&lt;'Dépenses prévisionnelles'!$J$5,B220="Acquisitions foncières",COUNTIF($G$15:G219,OR("AC+","AC"))=0),AND(B220="Investissements immatériels",'Dépenses prévisionnelles'!$I$7="Le montant des dépenses a été ajusté pour respecter le seuil de 20%",F220&lt;'Dépenses prévisionnelles'!$J$7,B220="Investissements immatériels",COUNTIF($G$15:G219,OR("IM+","IM"))=0)),'Répartition des financements'!C220,IF(AND(B220="Acquisitions foncières",COUNTIF($G$15:G219,"AC+")=0,COUNTIF($G$15:G219,"AC")&gt;0),'Dépenses prévisionnelles'!$J$5-SUMIF('Répartition des financements'!$G$15:G219,"AC",'Répartition des financements'!$F$15:F219),IF(AND(B220="Investissements immatériels",COUNTIF($G$15:G219,"IM+")=0,COUNTIF($G$15:G219,"IM")&gt;0),'Dépenses prévisionnelles'!$J$7-SUMIF('Répartition des financements'!$G$15:G219,"IM",'Répartition des financements'!$F$15:F219),IF(AND('Répartition des financements'!B220="Acquisitions foncières",COUNTIF($G$15:G219,"AC+")&gt;0),0,IF(AND(B220="Investissements immatériels",COUNTIF($G$15:G219,"IM+")&gt;0),0,IF('Répartition des financements'!B220="Acquisitions foncières",'Dépenses prévisionnelles'!$J$5,IF(B220="Investissements immatériels",'Dépenses prévisionnelles'!$J$7,"0")))))))</f>
        <v>0</v>
      </c>
      <c r="I220" s="46">
        <f t="shared" si="7"/>
        <v>0</v>
      </c>
    </row>
    <row r="221" spans="1:9" x14ac:dyDescent="0.35">
      <c r="A221" s="47" t="str">
        <f>IF('Dépenses prévisionnelles'!A220="","",'Dépenses prévisionnelles'!A220)</f>
        <v/>
      </c>
      <c r="B221" s="47" t="str">
        <f>IF('Dépenses prévisionnelles'!B220="","",'Dépenses prévisionnelles'!B220)</f>
        <v/>
      </c>
      <c r="C221" s="46">
        <f>'Dépenses prévisionnelles'!D220</f>
        <v>0</v>
      </c>
      <c r="D221" s="37"/>
      <c r="E221" s="45" t="str">
        <f t="shared" si="6"/>
        <v>80%</v>
      </c>
      <c r="F221" s="45" t="str">
        <f>IF(B221="Acquisitions foncières",SUMIF($B$15:B221,"Acquisitions foncières",$C$15:C221),IF(B221="Investissements immatériels",SUMIF($B$15:B221,"Investissements immatériels",$C$15:C221),""))</f>
        <v/>
      </c>
      <c r="G221" s="45" t="str">
        <f>IF(AND(B221="Acquisitions foncières",F221&gt;'Dépenses prévisionnelles'!$J$5),"AC+",IF(AND(B221="Investissements immatériels",F221&gt;'Dépenses prévisionnelles'!$J$7),"IM+",IF(AND(B221="Acquisitions foncières",'Dépenses prévisionnelles'!$I$5="Ce montant dépasse le seuil de 10% du montant total des dépenses"),"AC",IF(AND(B221="Investissements immatériels",$I$7="Le montant des dépenses a été ajusté pours respecter le seuil de 20%"),"IM",""))))</f>
        <v/>
      </c>
      <c r="H221" s="46" t="str">
        <f>IF(OR(AND(B221="Acquisitions foncières",'Dépenses prévisionnelles'!$I$5="seuil respecté"),AND(B221="Investissements immatériels",'Dépenses prévisionnelles'!$I$7="seuil respecté"),B221="Investissements matériels",AND(B221="Acquisitions foncières",'Dépenses prévisionnelles'!$I$5="Ce montant dépasse le seuil de 10% du montant total des dépenses",F221&lt;'Dépenses prévisionnelles'!$J$5,B221="Acquisitions foncières",COUNTIF($G$15:G220,OR("AC+","AC"))=0),AND(B221="Investissements immatériels",'Dépenses prévisionnelles'!$I$7="Le montant des dépenses a été ajusté pour respecter le seuil de 20%",F221&lt;'Dépenses prévisionnelles'!$J$7,B221="Investissements immatériels",COUNTIF($G$15:G220,OR("IM+","IM"))=0)),'Répartition des financements'!C221,IF(AND(B221="Acquisitions foncières",COUNTIF($G$15:G220,"AC+")=0,COUNTIF($G$15:G220,"AC")&gt;0),'Dépenses prévisionnelles'!$J$5-SUMIF('Répartition des financements'!$G$15:G220,"AC",'Répartition des financements'!$F$15:F220),IF(AND(B221="Investissements immatériels",COUNTIF($G$15:G220,"IM+")=0,COUNTIF($G$15:G220,"IM")&gt;0),'Dépenses prévisionnelles'!$J$7-SUMIF('Répartition des financements'!$G$15:G220,"IM",'Répartition des financements'!$F$15:F220),IF(AND('Répartition des financements'!B221="Acquisitions foncières",COUNTIF($G$15:G220,"AC+")&gt;0),0,IF(AND(B221="Investissements immatériels",COUNTIF($G$15:G220,"IM+")&gt;0),0,IF('Répartition des financements'!B221="Acquisitions foncières",'Dépenses prévisionnelles'!$J$5,IF(B221="Investissements immatériels",'Dépenses prévisionnelles'!$J$7,"0")))))))</f>
        <v>0</v>
      </c>
      <c r="I221" s="46">
        <f t="shared" si="7"/>
        <v>0</v>
      </c>
    </row>
    <row r="222" spans="1:9" x14ac:dyDescent="0.35">
      <c r="A222" s="47" t="str">
        <f>IF('Dépenses prévisionnelles'!A221="","",'Dépenses prévisionnelles'!A221)</f>
        <v/>
      </c>
      <c r="B222" s="47" t="str">
        <f>IF('Dépenses prévisionnelles'!B221="","",'Dépenses prévisionnelles'!B221)</f>
        <v/>
      </c>
      <c r="C222" s="46">
        <f>'Dépenses prévisionnelles'!D221</f>
        <v>0</v>
      </c>
      <c r="D222" s="37"/>
      <c r="E222" s="45" t="str">
        <f t="shared" si="6"/>
        <v>80%</v>
      </c>
      <c r="F222" s="45" t="str">
        <f>IF(B222="Acquisitions foncières",SUMIF($B$15:B222,"Acquisitions foncières",$C$15:C222),IF(B222="Investissements immatériels",SUMIF($B$15:B222,"Investissements immatériels",$C$15:C222),""))</f>
        <v/>
      </c>
      <c r="G222" s="45" t="str">
        <f>IF(AND(B222="Acquisitions foncières",F222&gt;'Dépenses prévisionnelles'!$J$5),"AC+",IF(AND(B222="Investissements immatériels",F222&gt;'Dépenses prévisionnelles'!$J$7),"IM+",IF(AND(B222="Acquisitions foncières",'Dépenses prévisionnelles'!$I$5="Ce montant dépasse le seuil de 10% du montant total des dépenses"),"AC",IF(AND(B222="Investissements immatériels",$I$7="Le montant des dépenses a été ajusté pours respecter le seuil de 20%"),"IM",""))))</f>
        <v/>
      </c>
      <c r="H222" s="46" t="str">
        <f>IF(OR(AND(B222="Acquisitions foncières",'Dépenses prévisionnelles'!$I$5="seuil respecté"),AND(B222="Investissements immatériels",'Dépenses prévisionnelles'!$I$7="seuil respecté"),B222="Investissements matériels",AND(B222="Acquisitions foncières",'Dépenses prévisionnelles'!$I$5="Ce montant dépasse le seuil de 10% du montant total des dépenses",F222&lt;'Dépenses prévisionnelles'!$J$5,B222="Acquisitions foncières",COUNTIF($G$15:G221,OR("AC+","AC"))=0),AND(B222="Investissements immatériels",'Dépenses prévisionnelles'!$I$7="Le montant des dépenses a été ajusté pour respecter le seuil de 20%",F222&lt;'Dépenses prévisionnelles'!$J$7,B222="Investissements immatériels",COUNTIF($G$15:G221,OR("IM+","IM"))=0)),'Répartition des financements'!C222,IF(AND(B222="Acquisitions foncières",COUNTIF($G$15:G221,"AC+")=0,COUNTIF($G$15:G221,"AC")&gt;0),'Dépenses prévisionnelles'!$J$5-SUMIF('Répartition des financements'!$G$15:G221,"AC",'Répartition des financements'!$F$15:F221),IF(AND(B222="Investissements immatériels",COUNTIF($G$15:G221,"IM+")=0,COUNTIF($G$15:G221,"IM")&gt;0),'Dépenses prévisionnelles'!$J$7-SUMIF('Répartition des financements'!$G$15:G221,"IM",'Répartition des financements'!$F$15:F221),IF(AND('Répartition des financements'!B222="Acquisitions foncières",COUNTIF($G$15:G221,"AC+")&gt;0),0,IF(AND(B222="Investissements immatériels",COUNTIF($G$15:G221,"IM+")&gt;0),0,IF('Répartition des financements'!B222="Acquisitions foncières",'Dépenses prévisionnelles'!$J$5,IF(B222="Investissements immatériels",'Dépenses prévisionnelles'!$J$7,"0")))))))</f>
        <v>0</v>
      </c>
      <c r="I222" s="46">
        <f t="shared" si="7"/>
        <v>0</v>
      </c>
    </row>
    <row r="223" spans="1:9" x14ac:dyDescent="0.35">
      <c r="A223" s="47" t="str">
        <f>IF('Dépenses prévisionnelles'!A222="","",'Dépenses prévisionnelles'!A222)</f>
        <v/>
      </c>
      <c r="B223" s="47" t="str">
        <f>IF('Dépenses prévisionnelles'!B222="","",'Dépenses prévisionnelles'!B222)</f>
        <v/>
      </c>
      <c r="C223" s="46">
        <f>'Dépenses prévisionnelles'!D222</f>
        <v>0</v>
      </c>
      <c r="D223" s="37"/>
      <c r="E223" s="45" t="str">
        <f t="shared" si="6"/>
        <v>80%</v>
      </c>
      <c r="F223" s="45" t="str">
        <f>IF(B223="Acquisitions foncières",SUMIF($B$15:B223,"Acquisitions foncières",$C$15:C223),IF(B223="Investissements immatériels",SUMIF($B$15:B223,"Investissements immatériels",$C$15:C223),""))</f>
        <v/>
      </c>
      <c r="G223" s="45" t="str">
        <f>IF(AND(B223="Acquisitions foncières",F223&gt;'Dépenses prévisionnelles'!$J$5),"AC+",IF(AND(B223="Investissements immatériels",F223&gt;'Dépenses prévisionnelles'!$J$7),"IM+",IF(AND(B223="Acquisitions foncières",'Dépenses prévisionnelles'!$I$5="Ce montant dépasse le seuil de 10% du montant total des dépenses"),"AC",IF(AND(B223="Investissements immatériels",$I$7="Le montant des dépenses a été ajusté pours respecter le seuil de 20%"),"IM",""))))</f>
        <v/>
      </c>
      <c r="H223" s="46" t="str">
        <f>IF(OR(AND(B223="Acquisitions foncières",'Dépenses prévisionnelles'!$I$5="seuil respecté"),AND(B223="Investissements immatériels",'Dépenses prévisionnelles'!$I$7="seuil respecté"),B223="Investissements matériels",AND(B223="Acquisitions foncières",'Dépenses prévisionnelles'!$I$5="Ce montant dépasse le seuil de 10% du montant total des dépenses",F223&lt;'Dépenses prévisionnelles'!$J$5,B223="Acquisitions foncières",COUNTIF($G$15:G222,OR("AC+","AC"))=0),AND(B223="Investissements immatériels",'Dépenses prévisionnelles'!$I$7="Le montant des dépenses a été ajusté pour respecter le seuil de 20%",F223&lt;'Dépenses prévisionnelles'!$J$7,B223="Investissements immatériels",COUNTIF($G$15:G222,OR("IM+","IM"))=0)),'Répartition des financements'!C223,IF(AND(B223="Acquisitions foncières",COUNTIF($G$15:G222,"AC+")=0,COUNTIF($G$15:G222,"AC")&gt;0),'Dépenses prévisionnelles'!$J$5-SUMIF('Répartition des financements'!$G$15:G222,"AC",'Répartition des financements'!$F$15:F222),IF(AND(B223="Investissements immatériels",COUNTIF($G$15:G222,"IM+")=0,COUNTIF($G$15:G222,"IM")&gt;0),'Dépenses prévisionnelles'!$J$7-SUMIF('Répartition des financements'!$G$15:G222,"IM",'Répartition des financements'!$F$15:F222),IF(AND('Répartition des financements'!B223="Acquisitions foncières",COUNTIF($G$15:G222,"AC+")&gt;0),0,IF(AND(B223="Investissements immatériels",COUNTIF($G$15:G222,"IM+")&gt;0),0,IF('Répartition des financements'!B223="Acquisitions foncières",'Dépenses prévisionnelles'!$J$5,IF(B223="Investissements immatériels",'Dépenses prévisionnelles'!$J$7,"0")))))))</f>
        <v>0</v>
      </c>
      <c r="I223" s="46">
        <f t="shared" si="7"/>
        <v>0</v>
      </c>
    </row>
    <row r="224" spans="1:9" x14ac:dyDescent="0.35">
      <c r="A224" s="47" t="str">
        <f>IF('Dépenses prévisionnelles'!A223="","",'Dépenses prévisionnelles'!A223)</f>
        <v/>
      </c>
      <c r="B224" s="47" t="str">
        <f>IF('Dépenses prévisionnelles'!B223="","",'Dépenses prévisionnelles'!B223)</f>
        <v/>
      </c>
      <c r="C224" s="46">
        <f>'Dépenses prévisionnelles'!D223</f>
        <v>0</v>
      </c>
      <c r="D224" s="37"/>
      <c r="E224" s="45" t="str">
        <f t="shared" si="6"/>
        <v>80%</v>
      </c>
      <c r="F224" s="45" t="str">
        <f>IF(B224="Acquisitions foncières",SUMIF($B$15:B224,"Acquisitions foncières",$C$15:C224),IF(B224="Investissements immatériels",SUMIF($B$15:B224,"Investissements immatériels",$C$15:C224),""))</f>
        <v/>
      </c>
      <c r="G224" s="45" t="str">
        <f>IF(AND(B224="Acquisitions foncières",F224&gt;'Dépenses prévisionnelles'!$J$5),"AC+",IF(AND(B224="Investissements immatériels",F224&gt;'Dépenses prévisionnelles'!$J$7),"IM+",IF(AND(B224="Acquisitions foncières",'Dépenses prévisionnelles'!$I$5="Ce montant dépasse le seuil de 10% du montant total des dépenses"),"AC",IF(AND(B224="Investissements immatériels",$I$7="Le montant des dépenses a été ajusté pours respecter le seuil de 20%"),"IM",""))))</f>
        <v/>
      </c>
      <c r="H224" s="46" t="str">
        <f>IF(OR(AND(B224="Acquisitions foncières",'Dépenses prévisionnelles'!$I$5="seuil respecté"),AND(B224="Investissements immatériels",'Dépenses prévisionnelles'!$I$7="seuil respecté"),B224="Investissements matériels",AND(B224="Acquisitions foncières",'Dépenses prévisionnelles'!$I$5="Ce montant dépasse le seuil de 10% du montant total des dépenses",F224&lt;'Dépenses prévisionnelles'!$J$5,B224="Acquisitions foncières",COUNTIF($G$15:G223,OR("AC+","AC"))=0),AND(B224="Investissements immatériels",'Dépenses prévisionnelles'!$I$7="Le montant des dépenses a été ajusté pour respecter le seuil de 20%",F224&lt;'Dépenses prévisionnelles'!$J$7,B224="Investissements immatériels",COUNTIF($G$15:G223,OR("IM+","IM"))=0)),'Répartition des financements'!C224,IF(AND(B224="Acquisitions foncières",COUNTIF($G$15:G223,"AC+")=0,COUNTIF($G$15:G223,"AC")&gt;0),'Dépenses prévisionnelles'!$J$5-SUMIF('Répartition des financements'!$G$15:G223,"AC",'Répartition des financements'!$F$15:F223),IF(AND(B224="Investissements immatériels",COUNTIF($G$15:G223,"IM+")=0,COUNTIF($G$15:G223,"IM")&gt;0),'Dépenses prévisionnelles'!$J$7-SUMIF('Répartition des financements'!$G$15:G223,"IM",'Répartition des financements'!$F$15:F223),IF(AND('Répartition des financements'!B224="Acquisitions foncières",COUNTIF($G$15:G223,"AC+")&gt;0),0,IF(AND(B224="Investissements immatériels",COUNTIF($G$15:G223,"IM+")&gt;0),0,IF('Répartition des financements'!B224="Acquisitions foncières",'Dépenses prévisionnelles'!$J$5,IF(B224="Investissements immatériels",'Dépenses prévisionnelles'!$J$7,"0")))))))</f>
        <v>0</v>
      </c>
      <c r="I224" s="46">
        <f t="shared" si="7"/>
        <v>0</v>
      </c>
    </row>
    <row r="225" spans="1:9" x14ac:dyDescent="0.35">
      <c r="A225" s="47" t="str">
        <f>IF('Dépenses prévisionnelles'!A224="","",'Dépenses prévisionnelles'!A224)</f>
        <v/>
      </c>
      <c r="B225" s="47" t="str">
        <f>IF('Dépenses prévisionnelles'!B224="","",'Dépenses prévisionnelles'!B224)</f>
        <v/>
      </c>
      <c r="C225" s="46">
        <f>'Dépenses prévisionnelles'!D224</f>
        <v>0</v>
      </c>
      <c r="D225" s="37"/>
      <c r="E225" s="45" t="str">
        <f t="shared" si="6"/>
        <v>80%</v>
      </c>
      <c r="F225" s="45" t="str">
        <f>IF(B225="Acquisitions foncières",SUMIF($B$15:B225,"Acquisitions foncières",$C$15:C225),IF(B225="Investissements immatériels",SUMIF($B$15:B225,"Investissements immatériels",$C$15:C225),""))</f>
        <v/>
      </c>
      <c r="G225" s="45" t="str">
        <f>IF(AND(B225="Acquisitions foncières",F225&gt;'Dépenses prévisionnelles'!$J$5),"AC+",IF(AND(B225="Investissements immatériels",F225&gt;'Dépenses prévisionnelles'!$J$7),"IM+",IF(AND(B225="Acquisitions foncières",'Dépenses prévisionnelles'!$I$5="Ce montant dépasse le seuil de 10% du montant total des dépenses"),"AC",IF(AND(B225="Investissements immatériels",$I$7="Le montant des dépenses a été ajusté pours respecter le seuil de 20%"),"IM",""))))</f>
        <v/>
      </c>
      <c r="H225" s="46" t="str">
        <f>IF(OR(AND(B225="Acquisitions foncières",'Dépenses prévisionnelles'!$I$5="seuil respecté"),AND(B225="Investissements immatériels",'Dépenses prévisionnelles'!$I$7="seuil respecté"),B225="Investissements matériels",AND(B225="Acquisitions foncières",'Dépenses prévisionnelles'!$I$5="Ce montant dépasse le seuil de 10% du montant total des dépenses",F225&lt;'Dépenses prévisionnelles'!$J$5,B225="Acquisitions foncières",COUNTIF($G$15:G224,OR("AC+","AC"))=0),AND(B225="Investissements immatériels",'Dépenses prévisionnelles'!$I$7="Le montant des dépenses a été ajusté pour respecter le seuil de 20%",F225&lt;'Dépenses prévisionnelles'!$J$7,B225="Investissements immatériels",COUNTIF($G$15:G224,OR("IM+","IM"))=0)),'Répartition des financements'!C225,IF(AND(B225="Acquisitions foncières",COUNTIF($G$15:G224,"AC+")=0,COUNTIF($G$15:G224,"AC")&gt;0),'Dépenses prévisionnelles'!$J$5-SUMIF('Répartition des financements'!$G$15:G224,"AC",'Répartition des financements'!$F$15:F224),IF(AND(B225="Investissements immatériels",COUNTIF($G$15:G224,"IM+")=0,COUNTIF($G$15:G224,"IM")&gt;0),'Dépenses prévisionnelles'!$J$7-SUMIF('Répartition des financements'!$G$15:G224,"IM",'Répartition des financements'!$F$15:F224),IF(AND('Répartition des financements'!B225="Acquisitions foncières",COUNTIF($G$15:G224,"AC+")&gt;0),0,IF(AND(B225="Investissements immatériels",COUNTIF($G$15:G224,"IM+")&gt;0),0,IF('Répartition des financements'!B225="Acquisitions foncières",'Dépenses prévisionnelles'!$J$5,IF(B225="Investissements immatériels",'Dépenses prévisionnelles'!$J$7,"0")))))))</f>
        <v>0</v>
      </c>
      <c r="I225" s="46">
        <f t="shared" si="7"/>
        <v>0</v>
      </c>
    </row>
    <row r="226" spans="1:9" x14ac:dyDescent="0.35">
      <c r="A226" s="47" t="str">
        <f>IF('Dépenses prévisionnelles'!A225="","",'Dépenses prévisionnelles'!A225)</f>
        <v/>
      </c>
      <c r="B226" s="47" t="str">
        <f>IF('Dépenses prévisionnelles'!B225="","",'Dépenses prévisionnelles'!B225)</f>
        <v/>
      </c>
      <c r="C226" s="46">
        <f>'Dépenses prévisionnelles'!D225</f>
        <v>0</v>
      </c>
      <c r="D226" s="37"/>
      <c r="E226" s="45" t="str">
        <f t="shared" si="6"/>
        <v>80%</v>
      </c>
      <c r="F226" s="45" t="str">
        <f>IF(B226="Acquisitions foncières",SUMIF($B$15:B226,"Acquisitions foncières",$C$15:C226),IF(B226="Investissements immatériels",SUMIF($B$15:B226,"Investissements immatériels",$C$15:C226),""))</f>
        <v/>
      </c>
      <c r="G226" s="45" t="str">
        <f>IF(AND(B226="Acquisitions foncières",F226&gt;'Dépenses prévisionnelles'!$J$5),"AC+",IF(AND(B226="Investissements immatériels",F226&gt;'Dépenses prévisionnelles'!$J$7),"IM+",IF(AND(B226="Acquisitions foncières",'Dépenses prévisionnelles'!$I$5="Ce montant dépasse le seuil de 10% du montant total des dépenses"),"AC",IF(AND(B226="Investissements immatériels",$I$7="Le montant des dépenses a été ajusté pours respecter le seuil de 20%"),"IM",""))))</f>
        <v/>
      </c>
      <c r="H226" s="46" t="str">
        <f>IF(OR(AND(B226="Acquisitions foncières",'Dépenses prévisionnelles'!$I$5="seuil respecté"),AND(B226="Investissements immatériels",'Dépenses prévisionnelles'!$I$7="seuil respecté"),B226="Investissements matériels",AND(B226="Acquisitions foncières",'Dépenses prévisionnelles'!$I$5="Ce montant dépasse le seuil de 10% du montant total des dépenses",F226&lt;'Dépenses prévisionnelles'!$J$5,B226="Acquisitions foncières",COUNTIF($G$15:G225,OR("AC+","AC"))=0),AND(B226="Investissements immatériels",'Dépenses prévisionnelles'!$I$7="Le montant des dépenses a été ajusté pour respecter le seuil de 20%",F226&lt;'Dépenses prévisionnelles'!$J$7,B226="Investissements immatériels",COUNTIF($G$15:G225,OR("IM+","IM"))=0)),'Répartition des financements'!C226,IF(AND(B226="Acquisitions foncières",COUNTIF($G$15:G225,"AC+")=0,COUNTIF($G$15:G225,"AC")&gt;0),'Dépenses prévisionnelles'!$J$5-SUMIF('Répartition des financements'!$G$15:G225,"AC",'Répartition des financements'!$F$15:F225),IF(AND(B226="Investissements immatériels",COUNTIF($G$15:G225,"IM+")=0,COUNTIF($G$15:G225,"IM")&gt;0),'Dépenses prévisionnelles'!$J$7-SUMIF('Répartition des financements'!$G$15:G225,"IM",'Répartition des financements'!$F$15:F225),IF(AND('Répartition des financements'!B226="Acquisitions foncières",COUNTIF($G$15:G225,"AC+")&gt;0),0,IF(AND(B226="Investissements immatériels",COUNTIF($G$15:G225,"IM+")&gt;0),0,IF('Répartition des financements'!B226="Acquisitions foncières",'Dépenses prévisionnelles'!$J$5,IF(B226="Investissements immatériels",'Dépenses prévisionnelles'!$J$7,"0")))))))</f>
        <v>0</v>
      </c>
      <c r="I226" s="46">
        <f t="shared" si="7"/>
        <v>0</v>
      </c>
    </row>
    <row r="227" spans="1:9" x14ac:dyDescent="0.35">
      <c r="A227" s="47" t="str">
        <f>IF('Dépenses prévisionnelles'!A226="","",'Dépenses prévisionnelles'!A226)</f>
        <v/>
      </c>
      <c r="B227" s="47" t="str">
        <f>IF('Dépenses prévisionnelles'!B226="","",'Dépenses prévisionnelles'!B226)</f>
        <v/>
      </c>
      <c r="C227" s="46">
        <f>'Dépenses prévisionnelles'!D226</f>
        <v>0</v>
      </c>
      <c r="D227" s="37"/>
      <c r="E227" s="45" t="str">
        <f t="shared" si="6"/>
        <v>80%</v>
      </c>
      <c r="F227" s="45" t="str">
        <f>IF(B227="Acquisitions foncières",SUMIF($B$15:B227,"Acquisitions foncières",$C$15:C227),IF(B227="Investissements immatériels",SUMIF($B$15:B227,"Investissements immatériels",$C$15:C227),""))</f>
        <v/>
      </c>
      <c r="G227" s="45" t="str">
        <f>IF(AND(B227="Acquisitions foncières",F227&gt;'Dépenses prévisionnelles'!$J$5),"AC+",IF(AND(B227="Investissements immatériels",F227&gt;'Dépenses prévisionnelles'!$J$7),"IM+",IF(AND(B227="Acquisitions foncières",'Dépenses prévisionnelles'!$I$5="Ce montant dépasse le seuil de 10% du montant total des dépenses"),"AC",IF(AND(B227="Investissements immatériels",$I$7="Le montant des dépenses a été ajusté pours respecter le seuil de 20%"),"IM",""))))</f>
        <v/>
      </c>
      <c r="H227" s="46" t="str">
        <f>IF(OR(AND(B227="Acquisitions foncières",'Dépenses prévisionnelles'!$I$5="seuil respecté"),AND(B227="Investissements immatériels",'Dépenses prévisionnelles'!$I$7="seuil respecté"),B227="Investissements matériels",AND(B227="Acquisitions foncières",'Dépenses prévisionnelles'!$I$5="Ce montant dépasse le seuil de 10% du montant total des dépenses",F227&lt;'Dépenses prévisionnelles'!$J$5,B227="Acquisitions foncières",COUNTIF($G$15:G226,OR("AC+","AC"))=0),AND(B227="Investissements immatériels",'Dépenses prévisionnelles'!$I$7="Le montant des dépenses a été ajusté pour respecter le seuil de 20%",F227&lt;'Dépenses prévisionnelles'!$J$7,B227="Investissements immatériels",COUNTIF($G$15:G226,OR("IM+","IM"))=0)),'Répartition des financements'!C227,IF(AND(B227="Acquisitions foncières",COUNTIF($G$15:G226,"AC+")=0,COUNTIF($G$15:G226,"AC")&gt;0),'Dépenses prévisionnelles'!$J$5-SUMIF('Répartition des financements'!$G$15:G226,"AC",'Répartition des financements'!$F$15:F226),IF(AND(B227="Investissements immatériels",COUNTIF($G$15:G226,"IM+")=0,COUNTIF($G$15:G226,"IM")&gt;0),'Dépenses prévisionnelles'!$J$7-SUMIF('Répartition des financements'!$G$15:G226,"IM",'Répartition des financements'!$F$15:F226),IF(AND('Répartition des financements'!B227="Acquisitions foncières",COUNTIF($G$15:G226,"AC+")&gt;0),0,IF(AND(B227="Investissements immatériels",COUNTIF($G$15:G226,"IM+")&gt;0),0,IF('Répartition des financements'!B227="Acquisitions foncières",'Dépenses prévisionnelles'!$J$5,IF(B227="Investissements immatériels",'Dépenses prévisionnelles'!$J$7,"0")))))))</f>
        <v>0</v>
      </c>
      <c r="I227" s="46">
        <f t="shared" si="7"/>
        <v>0</v>
      </c>
    </row>
    <row r="228" spans="1:9" x14ac:dyDescent="0.35">
      <c r="A228" s="47" t="str">
        <f>IF('Dépenses prévisionnelles'!A227="","",'Dépenses prévisionnelles'!A227)</f>
        <v/>
      </c>
      <c r="B228" s="47" t="str">
        <f>IF('Dépenses prévisionnelles'!B227="","",'Dépenses prévisionnelles'!B227)</f>
        <v/>
      </c>
      <c r="C228" s="46">
        <f>'Dépenses prévisionnelles'!D227</f>
        <v>0</v>
      </c>
      <c r="D228" s="37"/>
      <c r="E228" s="45" t="str">
        <f t="shared" si="6"/>
        <v>80%</v>
      </c>
      <c r="F228" s="45" t="str">
        <f>IF(B228="Acquisitions foncières",SUMIF($B$15:B228,"Acquisitions foncières",$C$15:C228),IF(B228="Investissements immatériels",SUMIF($B$15:B228,"Investissements immatériels",$C$15:C228),""))</f>
        <v/>
      </c>
      <c r="G228" s="45" t="str">
        <f>IF(AND(B228="Acquisitions foncières",F228&gt;'Dépenses prévisionnelles'!$J$5),"AC+",IF(AND(B228="Investissements immatériels",F228&gt;'Dépenses prévisionnelles'!$J$7),"IM+",IF(AND(B228="Acquisitions foncières",'Dépenses prévisionnelles'!$I$5="Ce montant dépasse le seuil de 10% du montant total des dépenses"),"AC",IF(AND(B228="Investissements immatériels",$I$7="Le montant des dépenses a été ajusté pours respecter le seuil de 20%"),"IM",""))))</f>
        <v/>
      </c>
      <c r="H228" s="46" t="str">
        <f>IF(OR(AND(B228="Acquisitions foncières",'Dépenses prévisionnelles'!$I$5="seuil respecté"),AND(B228="Investissements immatériels",'Dépenses prévisionnelles'!$I$7="seuil respecté"),B228="Investissements matériels",AND(B228="Acquisitions foncières",'Dépenses prévisionnelles'!$I$5="Ce montant dépasse le seuil de 10% du montant total des dépenses",F228&lt;'Dépenses prévisionnelles'!$J$5,B228="Acquisitions foncières",COUNTIF($G$15:G227,OR("AC+","AC"))=0),AND(B228="Investissements immatériels",'Dépenses prévisionnelles'!$I$7="Le montant des dépenses a été ajusté pour respecter le seuil de 20%",F228&lt;'Dépenses prévisionnelles'!$J$7,B228="Investissements immatériels",COUNTIF($G$15:G227,OR("IM+","IM"))=0)),'Répartition des financements'!C228,IF(AND(B228="Acquisitions foncières",COUNTIF($G$15:G227,"AC+")=0,COUNTIF($G$15:G227,"AC")&gt;0),'Dépenses prévisionnelles'!$J$5-SUMIF('Répartition des financements'!$G$15:G227,"AC",'Répartition des financements'!$F$15:F227),IF(AND(B228="Investissements immatériels",COUNTIF($G$15:G227,"IM+")=0,COUNTIF($G$15:G227,"IM")&gt;0),'Dépenses prévisionnelles'!$J$7-SUMIF('Répartition des financements'!$G$15:G227,"IM",'Répartition des financements'!$F$15:F227),IF(AND('Répartition des financements'!B228="Acquisitions foncières",COUNTIF($G$15:G227,"AC+")&gt;0),0,IF(AND(B228="Investissements immatériels",COUNTIF($G$15:G227,"IM+")&gt;0),0,IF('Répartition des financements'!B228="Acquisitions foncières",'Dépenses prévisionnelles'!$J$5,IF(B228="Investissements immatériels",'Dépenses prévisionnelles'!$J$7,"0")))))))</f>
        <v>0</v>
      </c>
      <c r="I228" s="46">
        <f t="shared" si="7"/>
        <v>0</v>
      </c>
    </row>
    <row r="229" spans="1:9" x14ac:dyDescent="0.35">
      <c r="A229" s="47" t="str">
        <f>IF('Dépenses prévisionnelles'!A228="","",'Dépenses prévisionnelles'!A228)</f>
        <v/>
      </c>
      <c r="B229" s="47" t="str">
        <f>IF('Dépenses prévisionnelles'!B228="","",'Dépenses prévisionnelles'!B228)</f>
        <v/>
      </c>
      <c r="C229" s="46">
        <f>'Dépenses prévisionnelles'!D228</f>
        <v>0</v>
      </c>
      <c r="D229" s="37"/>
      <c r="E229" s="45" t="str">
        <f t="shared" si="6"/>
        <v>80%</v>
      </c>
      <c r="F229" s="45" t="str">
        <f>IF(B229="Acquisitions foncières",SUMIF($B$15:B229,"Acquisitions foncières",$C$15:C229),IF(B229="Investissements immatériels",SUMIF($B$15:B229,"Investissements immatériels",$C$15:C229),""))</f>
        <v/>
      </c>
      <c r="G229" s="45" t="str">
        <f>IF(AND(B229="Acquisitions foncières",F229&gt;'Dépenses prévisionnelles'!$J$5),"AC+",IF(AND(B229="Investissements immatériels",F229&gt;'Dépenses prévisionnelles'!$J$7),"IM+",IF(AND(B229="Acquisitions foncières",'Dépenses prévisionnelles'!$I$5="Ce montant dépasse le seuil de 10% du montant total des dépenses"),"AC",IF(AND(B229="Investissements immatériels",$I$7="Le montant des dépenses a été ajusté pours respecter le seuil de 20%"),"IM",""))))</f>
        <v/>
      </c>
      <c r="H229" s="46" t="str">
        <f>IF(OR(AND(B229="Acquisitions foncières",'Dépenses prévisionnelles'!$I$5="seuil respecté"),AND(B229="Investissements immatériels",'Dépenses prévisionnelles'!$I$7="seuil respecté"),B229="Investissements matériels",AND(B229="Acquisitions foncières",'Dépenses prévisionnelles'!$I$5="Ce montant dépasse le seuil de 10% du montant total des dépenses",F229&lt;'Dépenses prévisionnelles'!$J$5,B229="Acquisitions foncières",COUNTIF($G$15:G228,OR("AC+","AC"))=0),AND(B229="Investissements immatériels",'Dépenses prévisionnelles'!$I$7="Le montant des dépenses a été ajusté pour respecter le seuil de 20%",F229&lt;'Dépenses prévisionnelles'!$J$7,B229="Investissements immatériels",COUNTIF($G$15:G228,OR("IM+","IM"))=0)),'Répartition des financements'!C229,IF(AND(B229="Acquisitions foncières",COUNTIF($G$15:G228,"AC+")=0,COUNTIF($G$15:G228,"AC")&gt;0),'Dépenses prévisionnelles'!$J$5-SUMIF('Répartition des financements'!$G$15:G228,"AC",'Répartition des financements'!$F$15:F228),IF(AND(B229="Investissements immatériels",COUNTIF($G$15:G228,"IM+")=0,COUNTIF($G$15:G228,"IM")&gt;0),'Dépenses prévisionnelles'!$J$7-SUMIF('Répartition des financements'!$G$15:G228,"IM",'Répartition des financements'!$F$15:F228),IF(AND('Répartition des financements'!B229="Acquisitions foncières",COUNTIF($G$15:G228,"AC+")&gt;0),0,IF(AND(B229="Investissements immatériels",COUNTIF($G$15:G228,"IM+")&gt;0),0,IF('Répartition des financements'!B229="Acquisitions foncières",'Dépenses prévisionnelles'!$J$5,IF(B229="Investissements immatériels",'Dépenses prévisionnelles'!$J$7,"0")))))))</f>
        <v>0</v>
      </c>
      <c r="I229" s="46">
        <f t="shared" si="7"/>
        <v>0</v>
      </c>
    </row>
    <row r="230" spans="1:9" x14ac:dyDescent="0.35">
      <c r="A230" s="47" t="str">
        <f>IF('Dépenses prévisionnelles'!A229="","",'Dépenses prévisionnelles'!A229)</f>
        <v/>
      </c>
      <c r="B230" s="47" t="str">
        <f>IF('Dépenses prévisionnelles'!B229="","",'Dépenses prévisionnelles'!B229)</f>
        <v/>
      </c>
      <c r="C230" s="46">
        <f>'Dépenses prévisionnelles'!D229</f>
        <v>0</v>
      </c>
      <c r="D230" s="37"/>
      <c r="E230" s="45" t="str">
        <f t="shared" si="6"/>
        <v>80%</v>
      </c>
      <c r="F230" s="45" t="str">
        <f>IF(B230="Acquisitions foncières",SUMIF($B$15:B230,"Acquisitions foncières",$C$15:C230),IF(B230="Investissements immatériels",SUMIF($B$15:B230,"Investissements immatériels",$C$15:C230),""))</f>
        <v/>
      </c>
      <c r="G230" s="45" t="str">
        <f>IF(AND(B230="Acquisitions foncières",F230&gt;'Dépenses prévisionnelles'!$J$5),"AC+",IF(AND(B230="Investissements immatériels",F230&gt;'Dépenses prévisionnelles'!$J$7),"IM+",IF(AND(B230="Acquisitions foncières",'Dépenses prévisionnelles'!$I$5="Ce montant dépasse le seuil de 10% du montant total des dépenses"),"AC",IF(AND(B230="Investissements immatériels",$I$7="Le montant des dépenses a été ajusté pours respecter le seuil de 20%"),"IM",""))))</f>
        <v/>
      </c>
      <c r="H230" s="46" t="str">
        <f>IF(OR(AND(B230="Acquisitions foncières",'Dépenses prévisionnelles'!$I$5="seuil respecté"),AND(B230="Investissements immatériels",'Dépenses prévisionnelles'!$I$7="seuil respecté"),B230="Investissements matériels",AND(B230="Acquisitions foncières",'Dépenses prévisionnelles'!$I$5="Ce montant dépasse le seuil de 10% du montant total des dépenses",F230&lt;'Dépenses prévisionnelles'!$J$5,B230="Acquisitions foncières",COUNTIF($G$15:G229,OR("AC+","AC"))=0),AND(B230="Investissements immatériels",'Dépenses prévisionnelles'!$I$7="Le montant des dépenses a été ajusté pour respecter le seuil de 20%",F230&lt;'Dépenses prévisionnelles'!$J$7,B230="Investissements immatériels",COUNTIF($G$15:G229,OR("IM+","IM"))=0)),'Répartition des financements'!C230,IF(AND(B230="Acquisitions foncières",COUNTIF($G$15:G229,"AC+")=0,COUNTIF($G$15:G229,"AC")&gt;0),'Dépenses prévisionnelles'!$J$5-SUMIF('Répartition des financements'!$G$15:G229,"AC",'Répartition des financements'!$F$15:F229),IF(AND(B230="Investissements immatériels",COUNTIF($G$15:G229,"IM+")=0,COUNTIF($G$15:G229,"IM")&gt;0),'Dépenses prévisionnelles'!$J$7-SUMIF('Répartition des financements'!$G$15:G229,"IM",'Répartition des financements'!$F$15:F229),IF(AND('Répartition des financements'!B230="Acquisitions foncières",COUNTIF($G$15:G229,"AC+")&gt;0),0,IF(AND(B230="Investissements immatériels",COUNTIF($G$15:G229,"IM+")&gt;0),0,IF('Répartition des financements'!B230="Acquisitions foncières",'Dépenses prévisionnelles'!$J$5,IF(B230="Investissements immatériels",'Dépenses prévisionnelles'!$J$7,"0")))))))</f>
        <v>0</v>
      </c>
      <c r="I230" s="46">
        <f t="shared" si="7"/>
        <v>0</v>
      </c>
    </row>
    <row r="231" spans="1:9" x14ac:dyDescent="0.35">
      <c r="A231" s="47" t="str">
        <f>IF('Dépenses prévisionnelles'!A230="","",'Dépenses prévisionnelles'!A230)</f>
        <v/>
      </c>
      <c r="B231" s="47" t="str">
        <f>IF('Dépenses prévisionnelles'!B230="","",'Dépenses prévisionnelles'!B230)</f>
        <v/>
      </c>
      <c r="C231" s="46">
        <f>'Dépenses prévisionnelles'!D230</f>
        <v>0</v>
      </c>
      <c r="D231" s="37"/>
      <c r="E231" s="45" t="str">
        <f t="shared" si="6"/>
        <v>80%</v>
      </c>
      <c r="F231" s="45" t="str">
        <f>IF(B231="Acquisitions foncières",SUMIF($B$15:B231,"Acquisitions foncières",$C$15:C231),IF(B231="Investissements immatériels",SUMIF($B$15:B231,"Investissements immatériels",$C$15:C231),""))</f>
        <v/>
      </c>
      <c r="G231" s="45" t="str">
        <f>IF(AND(B231="Acquisitions foncières",F231&gt;'Dépenses prévisionnelles'!$J$5),"AC+",IF(AND(B231="Investissements immatériels",F231&gt;'Dépenses prévisionnelles'!$J$7),"IM+",IF(AND(B231="Acquisitions foncières",'Dépenses prévisionnelles'!$I$5="Ce montant dépasse le seuil de 10% du montant total des dépenses"),"AC",IF(AND(B231="Investissements immatériels",$I$7="Le montant des dépenses a été ajusté pours respecter le seuil de 20%"),"IM",""))))</f>
        <v/>
      </c>
      <c r="H231" s="46" t="str">
        <f>IF(OR(AND(B231="Acquisitions foncières",'Dépenses prévisionnelles'!$I$5="seuil respecté"),AND(B231="Investissements immatériels",'Dépenses prévisionnelles'!$I$7="seuil respecté"),B231="Investissements matériels",AND(B231="Acquisitions foncières",'Dépenses prévisionnelles'!$I$5="Ce montant dépasse le seuil de 10% du montant total des dépenses",F231&lt;'Dépenses prévisionnelles'!$J$5,B231="Acquisitions foncières",COUNTIF($G$15:G230,OR("AC+","AC"))=0),AND(B231="Investissements immatériels",'Dépenses prévisionnelles'!$I$7="Le montant des dépenses a été ajusté pour respecter le seuil de 20%",F231&lt;'Dépenses prévisionnelles'!$J$7,B231="Investissements immatériels",COUNTIF($G$15:G230,OR("IM+","IM"))=0)),'Répartition des financements'!C231,IF(AND(B231="Acquisitions foncières",COUNTIF($G$15:G230,"AC+")=0,COUNTIF($G$15:G230,"AC")&gt;0),'Dépenses prévisionnelles'!$J$5-SUMIF('Répartition des financements'!$G$15:G230,"AC",'Répartition des financements'!$F$15:F230),IF(AND(B231="Investissements immatériels",COUNTIF($G$15:G230,"IM+")=0,COUNTIF($G$15:G230,"IM")&gt;0),'Dépenses prévisionnelles'!$J$7-SUMIF('Répartition des financements'!$G$15:G230,"IM",'Répartition des financements'!$F$15:F230),IF(AND('Répartition des financements'!B231="Acquisitions foncières",COUNTIF($G$15:G230,"AC+")&gt;0),0,IF(AND(B231="Investissements immatériels",COUNTIF($G$15:G230,"IM+")&gt;0),0,IF('Répartition des financements'!B231="Acquisitions foncières",'Dépenses prévisionnelles'!$J$5,IF(B231="Investissements immatériels",'Dépenses prévisionnelles'!$J$7,"0")))))))</f>
        <v>0</v>
      </c>
      <c r="I231" s="46">
        <f t="shared" si="7"/>
        <v>0</v>
      </c>
    </row>
    <row r="232" spans="1:9" x14ac:dyDescent="0.35">
      <c r="A232" s="47" t="str">
        <f>IF('Dépenses prévisionnelles'!A231="","",'Dépenses prévisionnelles'!A231)</f>
        <v/>
      </c>
      <c r="B232" s="47" t="str">
        <f>IF('Dépenses prévisionnelles'!B231="","",'Dépenses prévisionnelles'!B231)</f>
        <v/>
      </c>
      <c r="C232" s="46">
        <f>'Dépenses prévisionnelles'!D231</f>
        <v>0</v>
      </c>
      <c r="D232" s="37"/>
      <c r="E232" s="45" t="str">
        <f t="shared" si="6"/>
        <v>80%</v>
      </c>
      <c r="F232" s="45" t="str">
        <f>IF(B232="Acquisitions foncières",SUMIF($B$15:B232,"Acquisitions foncières",$C$15:C232),IF(B232="Investissements immatériels",SUMIF($B$15:B232,"Investissements immatériels",$C$15:C232),""))</f>
        <v/>
      </c>
      <c r="G232" s="45" t="str">
        <f>IF(AND(B232="Acquisitions foncières",F232&gt;'Dépenses prévisionnelles'!$J$5),"AC+",IF(AND(B232="Investissements immatériels",F232&gt;'Dépenses prévisionnelles'!$J$7),"IM+",IF(AND(B232="Acquisitions foncières",'Dépenses prévisionnelles'!$I$5="Ce montant dépasse le seuil de 10% du montant total des dépenses"),"AC",IF(AND(B232="Investissements immatériels",$I$7="Le montant des dépenses a été ajusté pours respecter le seuil de 20%"),"IM",""))))</f>
        <v/>
      </c>
      <c r="H232" s="46" t="str">
        <f>IF(OR(AND(B232="Acquisitions foncières",'Dépenses prévisionnelles'!$I$5="seuil respecté"),AND(B232="Investissements immatériels",'Dépenses prévisionnelles'!$I$7="seuil respecté"),B232="Investissements matériels",AND(B232="Acquisitions foncières",'Dépenses prévisionnelles'!$I$5="Ce montant dépasse le seuil de 10% du montant total des dépenses",F232&lt;'Dépenses prévisionnelles'!$J$5,B232="Acquisitions foncières",COUNTIF($G$15:G231,OR("AC+","AC"))=0),AND(B232="Investissements immatériels",'Dépenses prévisionnelles'!$I$7="Le montant des dépenses a été ajusté pour respecter le seuil de 20%",F232&lt;'Dépenses prévisionnelles'!$J$7,B232="Investissements immatériels",COUNTIF($G$15:G231,OR("IM+","IM"))=0)),'Répartition des financements'!C232,IF(AND(B232="Acquisitions foncières",COUNTIF($G$15:G231,"AC+")=0,COUNTIF($G$15:G231,"AC")&gt;0),'Dépenses prévisionnelles'!$J$5-SUMIF('Répartition des financements'!$G$15:G231,"AC",'Répartition des financements'!$F$15:F231),IF(AND(B232="Investissements immatériels",COUNTIF($G$15:G231,"IM+")=0,COUNTIF($G$15:G231,"IM")&gt;0),'Dépenses prévisionnelles'!$J$7-SUMIF('Répartition des financements'!$G$15:G231,"IM",'Répartition des financements'!$F$15:F231),IF(AND('Répartition des financements'!B232="Acquisitions foncières",COUNTIF($G$15:G231,"AC+")&gt;0),0,IF(AND(B232="Investissements immatériels",COUNTIF($G$15:G231,"IM+")&gt;0),0,IF('Répartition des financements'!B232="Acquisitions foncières",'Dépenses prévisionnelles'!$J$5,IF(B232="Investissements immatériels",'Dépenses prévisionnelles'!$J$7,"0")))))))</f>
        <v>0</v>
      </c>
      <c r="I232" s="46">
        <f t="shared" si="7"/>
        <v>0</v>
      </c>
    </row>
    <row r="233" spans="1:9" x14ac:dyDescent="0.35">
      <c r="A233" s="47" t="str">
        <f>IF('Dépenses prévisionnelles'!A232="","",'Dépenses prévisionnelles'!A232)</f>
        <v/>
      </c>
      <c r="B233" s="47" t="str">
        <f>IF('Dépenses prévisionnelles'!B232="","",'Dépenses prévisionnelles'!B232)</f>
        <v/>
      </c>
      <c r="C233" s="46">
        <f>'Dépenses prévisionnelles'!D232</f>
        <v>0</v>
      </c>
      <c r="D233" s="37"/>
      <c r="E233" s="45" t="str">
        <f t="shared" si="6"/>
        <v>80%</v>
      </c>
      <c r="F233" s="45" t="str">
        <f>IF(B233="Acquisitions foncières",SUMIF($B$15:B233,"Acquisitions foncières",$C$15:C233),IF(B233="Investissements immatériels",SUMIF($B$15:B233,"Investissements immatériels",$C$15:C233),""))</f>
        <v/>
      </c>
      <c r="G233" s="45" t="str">
        <f>IF(AND(B233="Acquisitions foncières",F233&gt;'Dépenses prévisionnelles'!$J$5),"AC+",IF(AND(B233="Investissements immatériels",F233&gt;'Dépenses prévisionnelles'!$J$7),"IM+",IF(AND(B233="Acquisitions foncières",'Dépenses prévisionnelles'!$I$5="Ce montant dépasse le seuil de 10% du montant total des dépenses"),"AC",IF(AND(B233="Investissements immatériels",$I$7="Le montant des dépenses a été ajusté pours respecter le seuil de 20%"),"IM",""))))</f>
        <v/>
      </c>
      <c r="H233" s="46" t="str">
        <f>IF(OR(AND(B233="Acquisitions foncières",'Dépenses prévisionnelles'!$I$5="seuil respecté"),AND(B233="Investissements immatériels",'Dépenses prévisionnelles'!$I$7="seuil respecté"),B233="Investissements matériels",AND(B233="Acquisitions foncières",'Dépenses prévisionnelles'!$I$5="Ce montant dépasse le seuil de 10% du montant total des dépenses",F233&lt;'Dépenses prévisionnelles'!$J$5,B233="Acquisitions foncières",COUNTIF($G$15:G232,OR("AC+","AC"))=0),AND(B233="Investissements immatériels",'Dépenses prévisionnelles'!$I$7="Le montant des dépenses a été ajusté pour respecter le seuil de 20%",F233&lt;'Dépenses prévisionnelles'!$J$7,B233="Investissements immatériels",COUNTIF($G$15:G232,OR("IM+","IM"))=0)),'Répartition des financements'!C233,IF(AND(B233="Acquisitions foncières",COUNTIF($G$15:G232,"AC+")=0,COUNTIF($G$15:G232,"AC")&gt;0),'Dépenses prévisionnelles'!$J$5-SUMIF('Répartition des financements'!$G$15:G232,"AC",'Répartition des financements'!$F$15:F232),IF(AND(B233="Investissements immatériels",COUNTIF($G$15:G232,"IM+")=0,COUNTIF($G$15:G232,"IM")&gt;0),'Dépenses prévisionnelles'!$J$7-SUMIF('Répartition des financements'!$G$15:G232,"IM",'Répartition des financements'!$F$15:F232),IF(AND('Répartition des financements'!B233="Acquisitions foncières",COUNTIF($G$15:G232,"AC+")&gt;0),0,IF(AND(B233="Investissements immatériels",COUNTIF($G$15:G232,"IM+")&gt;0),0,IF('Répartition des financements'!B233="Acquisitions foncières",'Dépenses prévisionnelles'!$J$5,IF(B233="Investissements immatériels",'Dépenses prévisionnelles'!$J$7,"0")))))))</f>
        <v>0</v>
      </c>
      <c r="I233" s="46">
        <f t="shared" si="7"/>
        <v>0</v>
      </c>
    </row>
    <row r="234" spans="1:9" x14ac:dyDescent="0.35">
      <c r="A234" s="47" t="str">
        <f>IF('Dépenses prévisionnelles'!A233="","",'Dépenses prévisionnelles'!A233)</f>
        <v/>
      </c>
      <c r="B234" s="47" t="str">
        <f>IF('Dépenses prévisionnelles'!B233="","",'Dépenses prévisionnelles'!B233)</f>
        <v/>
      </c>
      <c r="C234" s="46">
        <f>'Dépenses prévisionnelles'!D233</f>
        <v>0</v>
      </c>
      <c r="D234" s="37"/>
      <c r="E234" s="45" t="str">
        <f t="shared" si="6"/>
        <v>80%</v>
      </c>
      <c r="F234" s="45" t="str">
        <f>IF(B234="Acquisitions foncières",SUMIF($B$15:B234,"Acquisitions foncières",$C$15:C234),IF(B234="Investissements immatériels",SUMIF($B$15:B234,"Investissements immatériels",$C$15:C234),""))</f>
        <v/>
      </c>
      <c r="G234" s="45" t="str">
        <f>IF(AND(B234="Acquisitions foncières",F234&gt;'Dépenses prévisionnelles'!$J$5),"AC+",IF(AND(B234="Investissements immatériels",F234&gt;'Dépenses prévisionnelles'!$J$7),"IM+",IF(AND(B234="Acquisitions foncières",'Dépenses prévisionnelles'!$I$5="Ce montant dépasse le seuil de 10% du montant total des dépenses"),"AC",IF(AND(B234="Investissements immatériels",$I$7="Le montant des dépenses a été ajusté pours respecter le seuil de 20%"),"IM",""))))</f>
        <v/>
      </c>
      <c r="H234" s="46" t="str">
        <f>IF(OR(AND(B234="Acquisitions foncières",'Dépenses prévisionnelles'!$I$5="seuil respecté"),AND(B234="Investissements immatériels",'Dépenses prévisionnelles'!$I$7="seuil respecté"),B234="Investissements matériels",AND(B234="Acquisitions foncières",'Dépenses prévisionnelles'!$I$5="Ce montant dépasse le seuil de 10% du montant total des dépenses",F234&lt;'Dépenses prévisionnelles'!$J$5,B234="Acquisitions foncières",COUNTIF($G$15:G233,OR("AC+","AC"))=0),AND(B234="Investissements immatériels",'Dépenses prévisionnelles'!$I$7="Le montant des dépenses a été ajusté pour respecter le seuil de 20%",F234&lt;'Dépenses prévisionnelles'!$J$7,B234="Investissements immatériels",COUNTIF($G$15:G233,OR("IM+","IM"))=0)),'Répartition des financements'!C234,IF(AND(B234="Acquisitions foncières",COUNTIF($G$15:G233,"AC+")=0,COUNTIF($G$15:G233,"AC")&gt;0),'Dépenses prévisionnelles'!$J$5-SUMIF('Répartition des financements'!$G$15:G233,"AC",'Répartition des financements'!$F$15:F233),IF(AND(B234="Investissements immatériels",COUNTIF($G$15:G233,"IM+")=0,COUNTIF($G$15:G233,"IM")&gt;0),'Dépenses prévisionnelles'!$J$7-SUMIF('Répartition des financements'!$G$15:G233,"IM",'Répartition des financements'!$F$15:F233),IF(AND('Répartition des financements'!B234="Acquisitions foncières",COUNTIF($G$15:G233,"AC+")&gt;0),0,IF(AND(B234="Investissements immatériels",COUNTIF($G$15:G233,"IM+")&gt;0),0,IF('Répartition des financements'!B234="Acquisitions foncières",'Dépenses prévisionnelles'!$J$5,IF(B234="Investissements immatériels",'Dépenses prévisionnelles'!$J$7,"0")))))))</f>
        <v>0</v>
      </c>
      <c r="I234" s="46">
        <f t="shared" si="7"/>
        <v>0</v>
      </c>
    </row>
    <row r="235" spans="1:9" x14ac:dyDescent="0.35">
      <c r="A235" s="47" t="str">
        <f>IF('Dépenses prévisionnelles'!A234="","",'Dépenses prévisionnelles'!A234)</f>
        <v/>
      </c>
      <c r="B235" s="47" t="str">
        <f>IF('Dépenses prévisionnelles'!B234="","",'Dépenses prévisionnelles'!B234)</f>
        <v/>
      </c>
      <c r="C235" s="46">
        <f>'Dépenses prévisionnelles'!D234</f>
        <v>0</v>
      </c>
      <c r="D235" s="37"/>
      <c r="E235" s="45" t="str">
        <f t="shared" si="6"/>
        <v>80%</v>
      </c>
      <c r="F235" s="45" t="str">
        <f>IF(B235="Acquisitions foncières",SUMIF($B$15:B235,"Acquisitions foncières",$C$15:C235),IF(B235="Investissements immatériels",SUMIF($B$15:B235,"Investissements immatériels",$C$15:C235),""))</f>
        <v/>
      </c>
      <c r="G235" s="45" t="str">
        <f>IF(AND(B235="Acquisitions foncières",F235&gt;'Dépenses prévisionnelles'!$J$5),"AC+",IF(AND(B235="Investissements immatériels",F235&gt;'Dépenses prévisionnelles'!$J$7),"IM+",IF(AND(B235="Acquisitions foncières",'Dépenses prévisionnelles'!$I$5="Ce montant dépasse le seuil de 10% du montant total des dépenses"),"AC",IF(AND(B235="Investissements immatériels",$I$7="Le montant des dépenses a été ajusté pours respecter le seuil de 20%"),"IM",""))))</f>
        <v/>
      </c>
      <c r="H235" s="46" t="str">
        <f>IF(OR(AND(B235="Acquisitions foncières",'Dépenses prévisionnelles'!$I$5="seuil respecté"),AND(B235="Investissements immatériels",'Dépenses prévisionnelles'!$I$7="seuil respecté"),B235="Investissements matériels",AND(B235="Acquisitions foncières",'Dépenses prévisionnelles'!$I$5="Ce montant dépasse le seuil de 10% du montant total des dépenses",F235&lt;'Dépenses prévisionnelles'!$J$5,B235="Acquisitions foncières",COUNTIF($G$15:G234,OR("AC+","AC"))=0),AND(B235="Investissements immatériels",'Dépenses prévisionnelles'!$I$7="Le montant des dépenses a été ajusté pour respecter le seuil de 20%",F235&lt;'Dépenses prévisionnelles'!$J$7,B235="Investissements immatériels",COUNTIF($G$15:G234,OR("IM+","IM"))=0)),'Répartition des financements'!C235,IF(AND(B235="Acquisitions foncières",COUNTIF($G$15:G234,"AC+")=0,COUNTIF($G$15:G234,"AC")&gt;0),'Dépenses prévisionnelles'!$J$5-SUMIF('Répartition des financements'!$G$15:G234,"AC",'Répartition des financements'!$F$15:F234),IF(AND(B235="Investissements immatériels",COUNTIF($G$15:G234,"IM+")=0,COUNTIF($G$15:G234,"IM")&gt;0),'Dépenses prévisionnelles'!$J$7-SUMIF('Répartition des financements'!$G$15:G234,"IM",'Répartition des financements'!$F$15:F234),IF(AND('Répartition des financements'!B235="Acquisitions foncières",COUNTIF($G$15:G234,"AC+")&gt;0),0,IF(AND(B235="Investissements immatériels",COUNTIF($G$15:G234,"IM+")&gt;0),0,IF('Répartition des financements'!B235="Acquisitions foncières",'Dépenses prévisionnelles'!$J$5,IF(B235="Investissements immatériels",'Dépenses prévisionnelles'!$J$7,"0")))))))</f>
        <v>0</v>
      </c>
      <c r="I235" s="46">
        <f t="shared" si="7"/>
        <v>0</v>
      </c>
    </row>
    <row r="236" spans="1:9" x14ac:dyDescent="0.35">
      <c r="A236" s="47" t="str">
        <f>IF('Dépenses prévisionnelles'!A235="","",'Dépenses prévisionnelles'!A235)</f>
        <v/>
      </c>
      <c r="B236" s="47" t="str">
        <f>IF('Dépenses prévisionnelles'!B235="","",'Dépenses prévisionnelles'!B235)</f>
        <v/>
      </c>
      <c r="C236" s="46">
        <f>'Dépenses prévisionnelles'!D235</f>
        <v>0</v>
      </c>
      <c r="D236" s="37"/>
      <c r="E236" s="45" t="str">
        <f t="shared" si="6"/>
        <v>80%</v>
      </c>
      <c r="F236" s="45" t="str">
        <f>IF(B236="Acquisitions foncières",SUMIF($B$15:B236,"Acquisitions foncières",$C$15:C236),IF(B236="Investissements immatériels",SUMIF($B$15:B236,"Investissements immatériels",$C$15:C236),""))</f>
        <v/>
      </c>
      <c r="G236" s="45" t="str">
        <f>IF(AND(B236="Acquisitions foncières",F236&gt;'Dépenses prévisionnelles'!$J$5),"AC+",IF(AND(B236="Investissements immatériels",F236&gt;'Dépenses prévisionnelles'!$J$7),"IM+",IF(AND(B236="Acquisitions foncières",'Dépenses prévisionnelles'!$I$5="Ce montant dépasse le seuil de 10% du montant total des dépenses"),"AC",IF(AND(B236="Investissements immatériels",$I$7="Le montant des dépenses a été ajusté pours respecter le seuil de 20%"),"IM",""))))</f>
        <v/>
      </c>
      <c r="H236" s="46" t="str">
        <f>IF(OR(AND(B236="Acquisitions foncières",'Dépenses prévisionnelles'!$I$5="seuil respecté"),AND(B236="Investissements immatériels",'Dépenses prévisionnelles'!$I$7="seuil respecté"),B236="Investissements matériels",AND(B236="Acquisitions foncières",'Dépenses prévisionnelles'!$I$5="Ce montant dépasse le seuil de 10% du montant total des dépenses",F236&lt;'Dépenses prévisionnelles'!$J$5,B236="Acquisitions foncières",COUNTIF($G$15:G235,OR("AC+","AC"))=0),AND(B236="Investissements immatériels",'Dépenses prévisionnelles'!$I$7="Le montant des dépenses a été ajusté pour respecter le seuil de 20%",F236&lt;'Dépenses prévisionnelles'!$J$7,B236="Investissements immatériels",COUNTIF($G$15:G235,OR("IM+","IM"))=0)),'Répartition des financements'!C236,IF(AND(B236="Acquisitions foncières",COUNTIF($G$15:G235,"AC+")=0,COUNTIF($G$15:G235,"AC")&gt;0),'Dépenses prévisionnelles'!$J$5-SUMIF('Répartition des financements'!$G$15:G235,"AC",'Répartition des financements'!$F$15:F235),IF(AND(B236="Investissements immatériels",COUNTIF($G$15:G235,"IM+")=0,COUNTIF($G$15:G235,"IM")&gt;0),'Dépenses prévisionnelles'!$J$7-SUMIF('Répartition des financements'!$G$15:G235,"IM",'Répartition des financements'!$F$15:F235),IF(AND('Répartition des financements'!B236="Acquisitions foncières",COUNTIF($G$15:G235,"AC+")&gt;0),0,IF(AND(B236="Investissements immatériels",COUNTIF($G$15:G235,"IM+")&gt;0),0,IF('Répartition des financements'!B236="Acquisitions foncières",'Dépenses prévisionnelles'!$J$5,IF(B236="Investissements immatériels",'Dépenses prévisionnelles'!$J$7,"0")))))))</f>
        <v>0</v>
      </c>
      <c r="I236" s="46">
        <f t="shared" si="7"/>
        <v>0</v>
      </c>
    </row>
    <row r="237" spans="1:9" x14ac:dyDescent="0.35">
      <c r="A237" s="47" t="str">
        <f>IF('Dépenses prévisionnelles'!A236="","",'Dépenses prévisionnelles'!A236)</f>
        <v/>
      </c>
      <c r="B237" s="47" t="str">
        <f>IF('Dépenses prévisionnelles'!B236="","",'Dépenses prévisionnelles'!B236)</f>
        <v/>
      </c>
      <c r="C237" s="46">
        <f>'Dépenses prévisionnelles'!D236</f>
        <v>0</v>
      </c>
      <c r="D237" s="37"/>
      <c r="E237" s="45" t="str">
        <f t="shared" si="6"/>
        <v>80%</v>
      </c>
      <c r="F237" s="45" t="str">
        <f>IF(B237="Acquisitions foncières",SUMIF($B$15:B237,"Acquisitions foncières",$C$15:C237),IF(B237="Investissements immatériels",SUMIF($B$15:B237,"Investissements immatériels",$C$15:C237),""))</f>
        <v/>
      </c>
      <c r="G237" s="45" t="str">
        <f>IF(AND(B237="Acquisitions foncières",F237&gt;'Dépenses prévisionnelles'!$J$5),"AC+",IF(AND(B237="Investissements immatériels",F237&gt;'Dépenses prévisionnelles'!$J$7),"IM+",IF(AND(B237="Acquisitions foncières",'Dépenses prévisionnelles'!$I$5="Ce montant dépasse le seuil de 10% du montant total des dépenses"),"AC",IF(AND(B237="Investissements immatériels",$I$7="Le montant des dépenses a été ajusté pours respecter le seuil de 20%"),"IM",""))))</f>
        <v/>
      </c>
      <c r="H237" s="46" t="str">
        <f>IF(OR(AND(B237="Acquisitions foncières",'Dépenses prévisionnelles'!$I$5="seuil respecté"),AND(B237="Investissements immatériels",'Dépenses prévisionnelles'!$I$7="seuil respecté"),B237="Investissements matériels",AND(B237="Acquisitions foncières",'Dépenses prévisionnelles'!$I$5="Ce montant dépasse le seuil de 10% du montant total des dépenses",F237&lt;'Dépenses prévisionnelles'!$J$5,B237="Acquisitions foncières",COUNTIF($G$15:G236,OR("AC+","AC"))=0),AND(B237="Investissements immatériels",'Dépenses prévisionnelles'!$I$7="Le montant des dépenses a été ajusté pour respecter le seuil de 20%",F237&lt;'Dépenses prévisionnelles'!$J$7,B237="Investissements immatériels",COUNTIF($G$15:G236,OR("IM+","IM"))=0)),'Répartition des financements'!C237,IF(AND(B237="Acquisitions foncières",COUNTIF($G$15:G236,"AC+")=0,COUNTIF($G$15:G236,"AC")&gt;0),'Dépenses prévisionnelles'!$J$5-SUMIF('Répartition des financements'!$G$15:G236,"AC",'Répartition des financements'!$F$15:F236),IF(AND(B237="Investissements immatériels",COUNTIF($G$15:G236,"IM+")=0,COUNTIF($G$15:G236,"IM")&gt;0),'Dépenses prévisionnelles'!$J$7-SUMIF('Répartition des financements'!$G$15:G236,"IM",'Répartition des financements'!$F$15:F236),IF(AND('Répartition des financements'!B237="Acquisitions foncières",COUNTIF($G$15:G236,"AC+")&gt;0),0,IF(AND(B237="Investissements immatériels",COUNTIF($G$15:G236,"IM+")&gt;0),0,IF('Répartition des financements'!B237="Acquisitions foncières",'Dépenses prévisionnelles'!$J$5,IF(B237="Investissements immatériels",'Dépenses prévisionnelles'!$J$7,"0")))))))</f>
        <v>0</v>
      </c>
      <c r="I237" s="46">
        <f t="shared" si="7"/>
        <v>0</v>
      </c>
    </row>
    <row r="238" spans="1:9" x14ac:dyDescent="0.35">
      <c r="A238" s="47" t="str">
        <f>IF('Dépenses prévisionnelles'!A237="","",'Dépenses prévisionnelles'!A237)</f>
        <v/>
      </c>
      <c r="B238" s="47" t="str">
        <f>IF('Dépenses prévisionnelles'!B237="","",'Dépenses prévisionnelles'!B237)</f>
        <v/>
      </c>
      <c r="C238" s="46">
        <f>'Dépenses prévisionnelles'!D237</f>
        <v>0</v>
      </c>
      <c r="D238" s="37"/>
      <c r="E238" s="45" t="str">
        <f t="shared" si="6"/>
        <v>80%</v>
      </c>
      <c r="F238" s="45" t="str">
        <f>IF(B238="Acquisitions foncières",SUMIF($B$15:B238,"Acquisitions foncières",$C$15:C238),IF(B238="Investissements immatériels",SUMIF($B$15:B238,"Investissements immatériels",$C$15:C238),""))</f>
        <v/>
      </c>
      <c r="G238" s="45" t="str">
        <f>IF(AND(B238="Acquisitions foncières",F238&gt;'Dépenses prévisionnelles'!$J$5),"AC+",IF(AND(B238="Investissements immatériels",F238&gt;'Dépenses prévisionnelles'!$J$7),"IM+",IF(AND(B238="Acquisitions foncières",'Dépenses prévisionnelles'!$I$5="Ce montant dépasse le seuil de 10% du montant total des dépenses"),"AC",IF(AND(B238="Investissements immatériels",$I$7="Le montant des dépenses a été ajusté pours respecter le seuil de 20%"),"IM",""))))</f>
        <v/>
      </c>
      <c r="H238" s="46" t="str">
        <f>IF(OR(AND(B238="Acquisitions foncières",'Dépenses prévisionnelles'!$I$5="seuil respecté"),AND(B238="Investissements immatériels",'Dépenses prévisionnelles'!$I$7="seuil respecté"),B238="Investissements matériels",AND(B238="Acquisitions foncières",'Dépenses prévisionnelles'!$I$5="Ce montant dépasse le seuil de 10% du montant total des dépenses",F238&lt;'Dépenses prévisionnelles'!$J$5,B238="Acquisitions foncières",COUNTIF($G$15:G237,OR("AC+","AC"))=0),AND(B238="Investissements immatériels",'Dépenses prévisionnelles'!$I$7="Le montant des dépenses a été ajusté pour respecter le seuil de 20%",F238&lt;'Dépenses prévisionnelles'!$J$7,B238="Investissements immatériels",COUNTIF($G$15:G237,OR("IM+","IM"))=0)),'Répartition des financements'!C238,IF(AND(B238="Acquisitions foncières",COUNTIF($G$15:G237,"AC+")=0,COUNTIF($G$15:G237,"AC")&gt;0),'Dépenses prévisionnelles'!$J$5-SUMIF('Répartition des financements'!$G$15:G237,"AC",'Répartition des financements'!$F$15:F237),IF(AND(B238="Investissements immatériels",COUNTIF($G$15:G237,"IM+")=0,COUNTIF($G$15:G237,"IM")&gt;0),'Dépenses prévisionnelles'!$J$7-SUMIF('Répartition des financements'!$G$15:G237,"IM",'Répartition des financements'!$F$15:F237),IF(AND('Répartition des financements'!B238="Acquisitions foncières",COUNTIF($G$15:G237,"AC+")&gt;0),0,IF(AND(B238="Investissements immatériels",COUNTIF($G$15:G237,"IM+")&gt;0),0,IF('Répartition des financements'!B238="Acquisitions foncières",'Dépenses prévisionnelles'!$J$5,IF(B238="Investissements immatériels",'Dépenses prévisionnelles'!$J$7,"0")))))))</f>
        <v>0</v>
      </c>
      <c r="I238" s="46">
        <f t="shared" si="7"/>
        <v>0</v>
      </c>
    </row>
    <row r="239" spans="1:9" x14ac:dyDescent="0.35">
      <c r="A239" s="47" t="str">
        <f>IF('Dépenses prévisionnelles'!A238="","",'Dépenses prévisionnelles'!A238)</f>
        <v/>
      </c>
      <c r="B239" s="47" t="str">
        <f>IF('Dépenses prévisionnelles'!B238="","",'Dépenses prévisionnelles'!B238)</f>
        <v/>
      </c>
      <c r="C239" s="46">
        <f>'Dépenses prévisionnelles'!D238</f>
        <v>0</v>
      </c>
      <c r="D239" s="37"/>
      <c r="E239" s="45" t="str">
        <f t="shared" si="6"/>
        <v>80%</v>
      </c>
      <c r="F239" s="45" t="str">
        <f>IF(B239="Acquisitions foncières",SUMIF($B$15:B239,"Acquisitions foncières",$C$15:C239),IF(B239="Investissements immatériels",SUMIF($B$15:B239,"Investissements immatériels",$C$15:C239),""))</f>
        <v/>
      </c>
      <c r="G239" s="45" t="str">
        <f>IF(AND(B239="Acquisitions foncières",F239&gt;'Dépenses prévisionnelles'!$J$5),"AC+",IF(AND(B239="Investissements immatériels",F239&gt;'Dépenses prévisionnelles'!$J$7),"IM+",IF(AND(B239="Acquisitions foncières",'Dépenses prévisionnelles'!$I$5="Ce montant dépasse le seuil de 10% du montant total des dépenses"),"AC",IF(AND(B239="Investissements immatériels",$I$7="Le montant des dépenses a été ajusté pours respecter le seuil de 20%"),"IM",""))))</f>
        <v/>
      </c>
      <c r="H239" s="46" t="str">
        <f>IF(OR(AND(B239="Acquisitions foncières",'Dépenses prévisionnelles'!$I$5="seuil respecté"),AND(B239="Investissements immatériels",'Dépenses prévisionnelles'!$I$7="seuil respecté"),B239="Investissements matériels",AND(B239="Acquisitions foncières",'Dépenses prévisionnelles'!$I$5="Ce montant dépasse le seuil de 10% du montant total des dépenses",F239&lt;'Dépenses prévisionnelles'!$J$5,B239="Acquisitions foncières",COUNTIF($G$15:G238,OR("AC+","AC"))=0),AND(B239="Investissements immatériels",'Dépenses prévisionnelles'!$I$7="Le montant des dépenses a été ajusté pour respecter le seuil de 20%",F239&lt;'Dépenses prévisionnelles'!$J$7,B239="Investissements immatériels",COUNTIF($G$15:G238,OR("IM+","IM"))=0)),'Répartition des financements'!C239,IF(AND(B239="Acquisitions foncières",COUNTIF($G$15:G238,"AC+")=0,COUNTIF($G$15:G238,"AC")&gt;0),'Dépenses prévisionnelles'!$J$5-SUMIF('Répartition des financements'!$G$15:G238,"AC",'Répartition des financements'!$F$15:F238),IF(AND(B239="Investissements immatériels",COUNTIF($G$15:G238,"IM+")=0,COUNTIF($G$15:G238,"IM")&gt;0),'Dépenses prévisionnelles'!$J$7-SUMIF('Répartition des financements'!$G$15:G238,"IM",'Répartition des financements'!$F$15:F238),IF(AND('Répartition des financements'!B239="Acquisitions foncières",COUNTIF($G$15:G238,"AC+")&gt;0),0,IF(AND(B239="Investissements immatériels",COUNTIF($G$15:G238,"IM+")&gt;0),0,IF('Répartition des financements'!B239="Acquisitions foncières",'Dépenses prévisionnelles'!$J$5,IF(B239="Investissements immatériels",'Dépenses prévisionnelles'!$J$7,"0")))))))</f>
        <v>0</v>
      </c>
      <c r="I239" s="46">
        <f t="shared" si="7"/>
        <v>0</v>
      </c>
    </row>
    <row r="240" spans="1:9" x14ac:dyDescent="0.35">
      <c r="A240" s="47" t="str">
        <f>IF('Dépenses prévisionnelles'!A239="","",'Dépenses prévisionnelles'!A239)</f>
        <v/>
      </c>
      <c r="B240" s="47" t="str">
        <f>IF('Dépenses prévisionnelles'!B239="","",'Dépenses prévisionnelles'!B239)</f>
        <v/>
      </c>
      <c r="C240" s="46">
        <f>'Dépenses prévisionnelles'!D239</f>
        <v>0</v>
      </c>
      <c r="D240" s="37"/>
      <c r="E240" s="45" t="str">
        <f t="shared" si="6"/>
        <v>80%</v>
      </c>
      <c r="F240" s="45" t="str">
        <f>IF(B240="Acquisitions foncières",SUMIF($B$15:B240,"Acquisitions foncières",$C$15:C240),IF(B240="Investissements immatériels",SUMIF($B$15:B240,"Investissements immatériels",$C$15:C240),""))</f>
        <v/>
      </c>
      <c r="G240" s="45" t="str">
        <f>IF(AND(B240="Acquisitions foncières",F240&gt;'Dépenses prévisionnelles'!$J$5),"AC+",IF(AND(B240="Investissements immatériels",F240&gt;'Dépenses prévisionnelles'!$J$7),"IM+",IF(AND(B240="Acquisitions foncières",'Dépenses prévisionnelles'!$I$5="Ce montant dépasse le seuil de 10% du montant total des dépenses"),"AC",IF(AND(B240="Investissements immatériels",$I$7="Le montant des dépenses a été ajusté pours respecter le seuil de 20%"),"IM",""))))</f>
        <v/>
      </c>
      <c r="H240" s="46" t="str">
        <f>IF(OR(AND(B240="Acquisitions foncières",'Dépenses prévisionnelles'!$I$5="seuil respecté"),AND(B240="Investissements immatériels",'Dépenses prévisionnelles'!$I$7="seuil respecté"),B240="Investissements matériels",AND(B240="Acquisitions foncières",'Dépenses prévisionnelles'!$I$5="Ce montant dépasse le seuil de 10% du montant total des dépenses",F240&lt;'Dépenses prévisionnelles'!$J$5,B240="Acquisitions foncières",COUNTIF($G$15:G239,OR("AC+","AC"))=0),AND(B240="Investissements immatériels",'Dépenses prévisionnelles'!$I$7="Le montant des dépenses a été ajusté pour respecter le seuil de 20%",F240&lt;'Dépenses prévisionnelles'!$J$7,B240="Investissements immatériels",COUNTIF($G$15:G239,OR("IM+","IM"))=0)),'Répartition des financements'!C240,IF(AND(B240="Acquisitions foncières",COUNTIF($G$15:G239,"AC+")=0,COUNTIF($G$15:G239,"AC")&gt;0),'Dépenses prévisionnelles'!$J$5-SUMIF('Répartition des financements'!$G$15:G239,"AC",'Répartition des financements'!$F$15:F239),IF(AND(B240="Investissements immatériels",COUNTIF($G$15:G239,"IM+")=0,COUNTIF($G$15:G239,"IM")&gt;0),'Dépenses prévisionnelles'!$J$7-SUMIF('Répartition des financements'!$G$15:G239,"IM",'Répartition des financements'!$F$15:F239),IF(AND('Répartition des financements'!B240="Acquisitions foncières",COUNTIF($G$15:G239,"AC+")&gt;0),0,IF(AND(B240="Investissements immatériels",COUNTIF($G$15:G239,"IM+")&gt;0),0,IF('Répartition des financements'!B240="Acquisitions foncières",'Dépenses prévisionnelles'!$J$5,IF(B240="Investissements immatériels",'Dépenses prévisionnelles'!$J$7,"0")))))))</f>
        <v>0</v>
      </c>
      <c r="I240" s="46">
        <f t="shared" si="7"/>
        <v>0</v>
      </c>
    </row>
    <row r="241" spans="1:9" x14ac:dyDescent="0.35">
      <c r="A241" s="47" t="str">
        <f>IF('Dépenses prévisionnelles'!A240="","",'Dépenses prévisionnelles'!A240)</f>
        <v/>
      </c>
      <c r="B241" s="47" t="str">
        <f>IF('Dépenses prévisionnelles'!B240="","",'Dépenses prévisionnelles'!B240)</f>
        <v/>
      </c>
      <c r="C241" s="46">
        <f>'Dépenses prévisionnelles'!D240</f>
        <v>0</v>
      </c>
      <c r="D241" s="37"/>
      <c r="E241" s="45" t="str">
        <f t="shared" si="6"/>
        <v>80%</v>
      </c>
      <c r="F241" s="45" t="str">
        <f>IF(B241="Acquisitions foncières",SUMIF($B$15:B241,"Acquisitions foncières",$C$15:C241),IF(B241="Investissements immatériels",SUMIF($B$15:B241,"Investissements immatériels",$C$15:C241),""))</f>
        <v/>
      </c>
      <c r="G241" s="45" t="str">
        <f>IF(AND(B241="Acquisitions foncières",F241&gt;'Dépenses prévisionnelles'!$J$5),"AC+",IF(AND(B241="Investissements immatériels",F241&gt;'Dépenses prévisionnelles'!$J$7),"IM+",IF(AND(B241="Acquisitions foncières",'Dépenses prévisionnelles'!$I$5="Ce montant dépasse le seuil de 10% du montant total des dépenses"),"AC",IF(AND(B241="Investissements immatériels",$I$7="Le montant des dépenses a été ajusté pours respecter le seuil de 20%"),"IM",""))))</f>
        <v/>
      </c>
      <c r="H241" s="46" t="str">
        <f>IF(OR(AND(B241="Acquisitions foncières",'Dépenses prévisionnelles'!$I$5="seuil respecté"),AND(B241="Investissements immatériels",'Dépenses prévisionnelles'!$I$7="seuil respecté"),B241="Investissements matériels",AND(B241="Acquisitions foncières",'Dépenses prévisionnelles'!$I$5="Ce montant dépasse le seuil de 10% du montant total des dépenses",F241&lt;'Dépenses prévisionnelles'!$J$5,B241="Acquisitions foncières",COUNTIF($G$15:G240,OR("AC+","AC"))=0),AND(B241="Investissements immatériels",'Dépenses prévisionnelles'!$I$7="Le montant des dépenses a été ajusté pour respecter le seuil de 20%",F241&lt;'Dépenses prévisionnelles'!$J$7,B241="Investissements immatériels",COUNTIF($G$15:G240,OR("IM+","IM"))=0)),'Répartition des financements'!C241,IF(AND(B241="Acquisitions foncières",COUNTIF($G$15:G240,"AC+")=0,COUNTIF($G$15:G240,"AC")&gt;0),'Dépenses prévisionnelles'!$J$5-SUMIF('Répartition des financements'!$G$15:G240,"AC",'Répartition des financements'!$F$15:F240),IF(AND(B241="Investissements immatériels",COUNTIF($G$15:G240,"IM+")=0,COUNTIF($G$15:G240,"IM")&gt;0),'Dépenses prévisionnelles'!$J$7-SUMIF('Répartition des financements'!$G$15:G240,"IM",'Répartition des financements'!$F$15:F240),IF(AND('Répartition des financements'!B241="Acquisitions foncières",COUNTIF($G$15:G240,"AC+")&gt;0),0,IF(AND(B241="Investissements immatériels",COUNTIF($G$15:G240,"IM+")&gt;0),0,IF('Répartition des financements'!B241="Acquisitions foncières",'Dépenses prévisionnelles'!$J$5,IF(B241="Investissements immatériels",'Dépenses prévisionnelles'!$J$7,"0")))))))</f>
        <v>0</v>
      </c>
      <c r="I241" s="46">
        <f t="shared" si="7"/>
        <v>0</v>
      </c>
    </row>
    <row r="242" spans="1:9" x14ac:dyDescent="0.35">
      <c r="A242" s="47" t="str">
        <f>IF('Dépenses prévisionnelles'!A241="","",'Dépenses prévisionnelles'!A241)</f>
        <v/>
      </c>
      <c r="B242" s="47" t="str">
        <f>IF('Dépenses prévisionnelles'!B241="","",'Dépenses prévisionnelles'!B241)</f>
        <v/>
      </c>
      <c r="C242" s="46">
        <f>'Dépenses prévisionnelles'!D241</f>
        <v>0</v>
      </c>
      <c r="D242" s="37"/>
      <c r="E242" s="45" t="str">
        <f t="shared" si="6"/>
        <v>80%</v>
      </c>
      <c r="F242" s="45" t="str">
        <f>IF(B242="Acquisitions foncières",SUMIF($B$15:B242,"Acquisitions foncières",$C$15:C242),IF(B242="Investissements immatériels",SUMIF($B$15:B242,"Investissements immatériels",$C$15:C242),""))</f>
        <v/>
      </c>
      <c r="G242" s="45" t="str">
        <f>IF(AND(B242="Acquisitions foncières",F242&gt;'Dépenses prévisionnelles'!$J$5),"AC+",IF(AND(B242="Investissements immatériels",F242&gt;'Dépenses prévisionnelles'!$J$7),"IM+",IF(AND(B242="Acquisitions foncières",'Dépenses prévisionnelles'!$I$5="Ce montant dépasse le seuil de 10% du montant total des dépenses"),"AC",IF(AND(B242="Investissements immatériels",$I$7="Le montant des dépenses a été ajusté pours respecter le seuil de 20%"),"IM",""))))</f>
        <v/>
      </c>
      <c r="H242" s="46" t="str">
        <f>IF(OR(AND(B242="Acquisitions foncières",'Dépenses prévisionnelles'!$I$5="seuil respecté"),AND(B242="Investissements immatériels",'Dépenses prévisionnelles'!$I$7="seuil respecté"),B242="Investissements matériels",AND(B242="Acquisitions foncières",'Dépenses prévisionnelles'!$I$5="Ce montant dépasse le seuil de 10% du montant total des dépenses",F242&lt;'Dépenses prévisionnelles'!$J$5,B242="Acquisitions foncières",COUNTIF($G$15:G241,OR("AC+","AC"))=0),AND(B242="Investissements immatériels",'Dépenses prévisionnelles'!$I$7="Le montant des dépenses a été ajusté pour respecter le seuil de 20%",F242&lt;'Dépenses prévisionnelles'!$J$7,B242="Investissements immatériels",COUNTIF($G$15:G241,OR("IM+","IM"))=0)),'Répartition des financements'!C242,IF(AND(B242="Acquisitions foncières",COUNTIF($G$15:G241,"AC+")=0,COUNTIF($G$15:G241,"AC")&gt;0),'Dépenses prévisionnelles'!$J$5-SUMIF('Répartition des financements'!$G$15:G241,"AC",'Répartition des financements'!$F$15:F241),IF(AND(B242="Investissements immatériels",COUNTIF($G$15:G241,"IM+")=0,COUNTIF($G$15:G241,"IM")&gt;0),'Dépenses prévisionnelles'!$J$7-SUMIF('Répartition des financements'!$G$15:G241,"IM",'Répartition des financements'!$F$15:F241),IF(AND('Répartition des financements'!B242="Acquisitions foncières",COUNTIF($G$15:G241,"AC+")&gt;0),0,IF(AND(B242="Investissements immatériels",COUNTIF($G$15:G241,"IM+")&gt;0),0,IF('Répartition des financements'!B242="Acquisitions foncières",'Dépenses prévisionnelles'!$J$5,IF(B242="Investissements immatériels",'Dépenses prévisionnelles'!$J$7,"0")))))))</f>
        <v>0</v>
      </c>
      <c r="I242" s="46">
        <f t="shared" si="7"/>
        <v>0</v>
      </c>
    </row>
    <row r="243" spans="1:9" x14ac:dyDescent="0.35">
      <c r="A243" s="47" t="str">
        <f>IF('Dépenses prévisionnelles'!A242="","",'Dépenses prévisionnelles'!A242)</f>
        <v/>
      </c>
      <c r="B243" s="47" t="str">
        <f>IF('Dépenses prévisionnelles'!B242="","",'Dépenses prévisionnelles'!B242)</f>
        <v/>
      </c>
      <c r="C243" s="46">
        <f>'Dépenses prévisionnelles'!D242</f>
        <v>0</v>
      </c>
      <c r="D243" s="37"/>
      <c r="E243" s="45" t="str">
        <f t="shared" si="6"/>
        <v>80%</v>
      </c>
      <c r="F243" s="45" t="str">
        <f>IF(B243="Acquisitions foncières",SUMIF($B$15:B243,"Acquisitions foncières",$C$15:C243),IF(B243="Investissements immatériels",SUMIF($B$15:B243,"Investissements immatériels",$C$15:C243),""))</f>
        <v/>
      </c>
      <c r="G243" s="45" t="str">
        <f>IF(AND(B243="Acquisitions foncières",F243&gt;'Dépenses prévisionnelles'!$J$5),"AC+",IF(AND(B243="Investissements immatériels",F243&gt;'Dépenses prévisionnelles'!$J$7),"IM+",IF(AND(B243="Acquisitions foncières",'Dépenses prévisionnelles'!$I$5="Ce montant dépasse le seuil de 10% du montant total des dépenses"),"AC",IF(AND(B243="Investissements immatériels",$I$7="Le montant des dépenses a été ajusté pours respecter le seuil de 20%"),"IM",""))))</f>
        <v/>
      </c>
      <c r="H243" s="46" t="str">
        <f>IF(OR(AND(B243="Acquisitions foncières",'Dépenses prévisionnelles'!$I$5="seuil respecté"),AND(B243="Investissements immatériels",'Dépenses prévisionnelles'!$I$7="seuil respecté"),B243="Investissements matériels",AND(B243="Acquisitions foncières",'Dépenses prévisionnelles'!$I$5="Ce montant dépasse le seuil de 10% du montant total des dépenses",F243&lt;'Dépenses prévisionnelles'!$J$5,B243="Acquisitions foncières",COUNTIF($G$15:G242,OR("AC+","AC"))=0),AND(B243="Investissements immatériels",'Dépenses prévisionnelles'!$I$7="Le montant des dépenses a été ajusté pour respecter le seuil de 20%",F243&lt;'Dépenses prévisionnelles'!$J$7,B243="Investissements immatériels",COUNTIF($G$15:G242,OR("IM+","IM"))=0)),'Répartition des financements'!C243,IF(AND(B243="Acquisitions foncières",COUNTIF($G$15:G242,"AC+")=0,COUNTIF($G$15:G242,"AC")&gt;0),'Dépenses prévisionnelles'!$J$5-SUMIF('Répartition des financements'!$G$15:G242,"AC",'Répartition des financements'!$F$15:F242),IF(AND(B243="Investissements immatériels",COUNTIF($G$15:G242,"IM+")=0,COUNTIF($G$15:G242,"IM")&gt;0),'Dépenses prévisionnelles'!$J$7-SUMIF('Répartition des financements'!$G$15:G242,"IM",'Répartition des financements'!$F$15:F242),IF(AND('Répartition des financements'!B243="Acquisitions foncières",COUNTIF($G$15:G242,"AC+")&gt;0),0,IF(AND(B243="Investissements immatériels",COUNTIF($G$15:G242,"IM+")&gt;0),0,IF('Répartition des financements'!B243="Acquisitions foncières",'Dépenses prévisionnelles'!$J$5,IF(B243="Investissements immatériels",'Dépenses prévisionnelles'!$J$7,"0")))))))</f>
        <v>0</v>
      </c>
      <c r="I243" s="46">
        <f t="shared" si="7"/>
        <v>0</v>
      </c>
    </row>
    <row r="244" spans="1:9" x14ac:dyDescent="0.35">
      <c r="A244" s="47" t="str">
        <f>IF('Dépenses prévisionnelles'!A243="","",'Dépenses prévisionnelles'!A243)</f>
        <v/>
      </c>
      <c r="B244" s="47" t="str">
        <f>IF('Dépenses prévisionnelles'!B243="","",'Dépenses prévisionnelles'!B243)</f>
        <v/>
      </c>
      <c r="C244" s="46">
        <f>'Dépenses prévisionnelles'!D243</f>
        <v>0</v>
      </c>
      <c r="D244" s="37"/>
      <c r="E244" s="45" t="str">
        <f t="shared" si="6"/>
        <v>80%</v>
      </c>
      <c r="F244" s="45" t="str">
        <f>IF(B244="Acquisitions foncières",SUMIF($B$15:B244,"Acquisitions foncières",$C$15:C244),IF(B244="Investissements immatériels",SUMIF($B$15:B244,"Investissements immatériels",$C$15:C244),""))</f>
        <v/>
      </c>
      <c r="G244" s="45" t="str">
        <f>IF(AND(B244="Acquisitions foncières",F244&gt;'Dépenses prévisionnelles'!$J$5),"AC+",IF(AND(B244="Investissements immatériels",F244&gt;'Dépenses prévisionnelles'!$J$7),"IM+",IF(AND(B244="Acquisitions foncières",'Dépenses prévisionnelles'!$I$5="Ce montant dépasse le seuil de 10% du montant total des dépenses"),"AC",IF(AND(B244="Investissements immatériels",$I$7="Le montant des dépenses a été ajusté pours respecter le seuil de 20%"),"IM",""))))</f>
        <v/>
      </c>
      <c r="H244" s="46" t="str">
        <f>IF(OR(AND(B244="Acquisitions foncières",'Dépenses prévisionnelles'!$I$5="seuil respecté"),AND(B244="Investissements immatériels",'Dépenses prévisionnelles'!$I$7="seuil respecté"),B244="Investissements matériels",AND(B244="Acquisitions foncières",'Dépenses prévisionnelles'!$I$5="Ce montant dépasse le seuil de 10% du montant total des dépenses",F244&lt;'Dépenses prévisionnelles'!$J$5,B244="Acquisitions foncières",COUNTIF($G$15:G243,OR("AC+","AC"))=0),AND(B244="Investissements immatériels",'Dépenses prévisionnelles'!$I$7="Le montant des dépenses a été ajusté pour respecter le seuil de 20%",F244&lt;'Dépenses prévisionnelles'!$J$7,B244="Investissements immatériels",COUNTIF($G$15:G243,OR("IM+","IM"))=0)),'Répartition des financements'!C244,IF(AND(B244="Acquisitions foncières",COUNTIF($G$15:G243,"AC+")=0,COUNTIF($G$15:G243,"AC")&gt;0),'Dépenses prévisionnelles'!$J$5-SUMIF('Répartition des financements'!$G$15:G243,"AC",'Répartition des financements'!$F$15:F243),IF(AND(B244="Investissements immatériels",COUNTIF($G$15:G243,"IM+")=0,COUNTIF($G$15:G243,"IM")&gt;0),'Dépenses prévisionnelles'!$J$7-SUMIF('Répartition des financements'!$G$15:G243,"IM",'Répartition des financements'!$F$15:F243),IF(AND('Répartition des financements'!B244="Acquisitions foncières",COUNTIF($G$15:G243,"AC+")&gt;0),0,IF(AND(B244="Investissements immatériels",COUNTIF($G$15:G243,"IM+")&gt;0),0,IF('Répartition des financements'!B244="Acquisitions foncières",'Dépenses prévisionnelles'!$J$5,IF(B244="Investissements immatériels",'Dépenses prévisionnelles'!$J$7,"0")))))))</f>
        <v>0</v>
      </c>
      <c r="I244" s="46">
        <f t="shared" si="7"/>
        <v>0</v>
      </c>
    </row>
    <row r="245" spans="1:9" x14ac:dyDescent="0.35">
      <c r="A245" s="47" t="str">
        <f>IF('Dépenses prévisionnelles'!A244="","",'Dépenses prévisionnelles'!A244)</f>
        <v/>
      </c>
      <c r="B245" s="47" t="str">
        <f>IF('Dépenses prévisionnelles'!B244="","",'Dépenses prévisionnelles'!B244)</f>
        <v/>
      </c>
      <c r="C245" s="46">
        <f>'Dépenses prévisionnelles'!D244</f>
        <v>0</v>
      </c>
      <c r="D245" s="37"/>
      <c r="E245" s="45" t="str">
        <f t="shared" si="6"/>
        <v>80%</v>
      </c>
      <c r="F245" s="45" t="str">
        <f>IF(B245="Acquisitions foncières",SUMIF($B$15:B245,"Acquisitions foncières",$C$15:C245),IF(B245="Investissements immatériels",SUMIF($B$15:B245,"Investissements immatériels",$C$15:C245),""))</f>
        <v/>
      </c>
      <c r="G245" s="45" t="str">
        <f>IF(AND(B245="Acquisitions foncières",F245&gt;'Dépenses prévisionnelles'!$J$5),"AC+",IF(AND(B245="Investissements immatériels",F245&gt;'Dépenses prévisionnelles'!$J$7),"IM+",IF(AND(B245="Acquisitions foncières",'Dépenses prévisionnelles'!$I$5="Ce montant dépasse le seuil de 10% du montant total des dépenses"),"AC",IF(AND(B245="Investissements immatériels",$I$7="Le montant des dépenses a été ajusté pours respecter le seuil de 20%"),"IM",""))))</f>
        <v/>
      </c>
      <c r="H245" s="46" t="str">
        <f>IF(OR(AND(B245="Acquisitions foncières",'Dépenses prévisionnelles'!$I$5="seuil respecté"),AND(B245="Investissements immatériels",'Dépenses prévisionnelles'!$I$7="seuil respecté"),B245="Investissements matériels",AND(B245="Acquisitions foncières",'Dépenses prévisionnelles'!$I$5="Ce montant dépasse le seuil de 10% du montant total des dépenses",F245&lt;'Dépenses prévisionnelles'!$J$5,B245="Acquisitions foncières",COUNTIF($G$15:G244,OR("AC+","AC"))=0),AND(B245="Investissements immatériels",'Dépenses prévisionnelles'!$I$7="Le montant des dépenses a été ajusté pour respecter le seuil de 20%",F245&lt;'Dépenses prévisionnelles'!$J$7,B245="Investissements immatériels",COUNTIF($G$15:G244,OR("IM+","IM"))=0)),'Répartition des financements'!C245,IF(AND(B245="Acquisitions foncières",COUNTIF($G$15:G244,"AC+")=0,COUNTIF($G$15:G244,"AC")&gt;0),'Dépenses prévisionnelles'!$J$5-SUMIF('Répartition des financements'!$G$15:G244,"AC",'Répartition des financements'!$F$15:F244),IF(AND(B245="Investissements immatériels",COUNTIF($G$15:G244,"IM+")=0,COUNTIF($G$15:G244,"IM")&gt;0),'Dépenses prévisionnelles'!$J$7-SUMIF('Répartition des financements'!$G$15:G244,"IM",'Répartition des financements'!$F$15:F244),IF(AND('Répartition des financements'!B245="Acquisitions foncières",COUNTIF($G$15:G244,"AC+")&gt;0),0,IF(AND(B245="Investissements immatériels",COUNTIF($G$15:G244,"IM+")&gt;0),0,IF('Répartition des financements'!B245="Acquisitions foncières",'Dépenses prévisionnelles'!$J$5,IF(B245="Investissements immatériels",'Dépenses prévisionnelles'!$J$7,"0")))))))</f>
        <v>0</v>
      </c>
      <c r="I245" s="46">
        <f t="shared" si="7"/>
        <v>0</v>
      </c>
    </row>
    <row r="246" spans="1:9" x14ac:dyDescent="0.35">
      <c r="A246" s="47" t="str">
        <f>IF('Dépenses prévisionnelles'!A245="","",'Dépenses prévisionnelles'!A245)</f>
        <v/>
      </c>
      <c r="B246" s="47" t="str">
        <f>IF('Dépenses prévisionnelles'!B245="","",'Dépenses prévisionnelles'!B245)</f>
        <v/>
      </c>
      <c r="C246" s="46">
        <f>'Dépenses prévisionnelles'!D245</f>
        <v>0</v>
      </c>
      <c r="D246" s="37"/>
      <c r="E246" s="45" t="str">
        <f t="shared" si="6"/>
        <v>80%</v>
      </c>
      <c r="F246" s="45" t="str">
        <f>IF(B246="Acquisitions foncières",SUMIF($B$15:B246,"Acquisitions foncières",$C$15:C246),IF(B246="Investissements immatériels",SUMIF($B$15:B246,"Investissements immatériels",$C$15:C246),""))</f>
        <v/>
      </c>
      <c r="G246" s="45" t="str">
        <f>IF(AND(B246="Acquisitions foncières",F246&gt;'Dépenses prévisionnelles'!$J$5),"AC+",IF(AND(B246="Investissements immatériels",F246&gt;'Dépenses prévisionnelles'!$J$7),"IM+",IF(AND(B246="Acquisitions foncières",'Dépenses prévisionnelles'!$I$5="Ce montant dépasse le seuil de 10% du montant total des dépenses"),"AC",IF(AND(B246="Investissements immatériels",$I$7="Le montant des dépenses a été ajusté pours respecter le seuil de 20%"),"IM",""))))</f>
        <v/>
      </c>
      <c r="H246" s="46" t="str">
        <f>IF(OR(AND(B246="Acquisitions foncières",'Dépenses prévisionnelles'!$I$5="seuil respecté"),AND(B246="Investissements immatériels",'Dépenses prévisionnelles'!$I$7="seuil respecté"),B246="Investissements matériels",AND(B246="Acquisitions foncières",'Dépenses prévisionnelles'!$I$5="Ce montant dépasse le seuil de 10% du montant total des dépenses",F246&lt;'Dépenses prévisionnelles'!$J$5,B246="Acquisitions foncières",COUNTIF($G$15:G245,OR("AC+","AC"))=0),AND(B246="Investissements immatériels",'Dépenses prévisionnelles'!$I$7="Le montant des dépenses a été ajusté pour respecter le seuil de 20%",F246&lt;'Dépenses prévisionnelles'!$J$7,B246="Investissements immatériels",COUNTIF($G$15:G245,OR("IM+","IM"))=0)),'Répartition des financements'!C246,IF(AND(B246="Acquisitions foncières",COUNTIF($G$15:G245,"AC+")=0,COUNTIF($G$15:G245,"AC")&gt;0),'Dépenses prévisionnelles'!$J$5-SUMIF('Répartition des financements'!$G$15:G245,"AC",'Répartition des financements'!$F$15:F245),IF(AND(B246="Investissements immatériels",COUNTIF($G$15:G245,"IM+")=0,COUNTIF($G$15:G245,"IM")&gt;0),'Dépenses prévisionnelles'!$J$7-SUMIF('Répartition des financements'!$G$15:G245,"IM",'Répartition des financements'!$F$15:F245),IF(AND('Répartition des financements'!B246="Acquisitions foncières",COUNTIF($G$15:G245,"AC+")&gt;0),0,IF(AND(B246="Investissements immatériels",COUNTIF($G$15:G245,"IM+")&gt;0),0,IF('Répartition des financements'!B246="Acquisitions foncières",'Dépenses prévisionnelles'!$J$5,IF(B246="Investissements immatériels",'Dépenses prévisionnelles'!$J$7,"0")))))))</f>
        <v>0</v>
      </c>
      <c r="I246" s="46">
        <f t="shared" si="7"/>
        <v>0</v>
      </c>
    </row>
    <row r="247" spans="1:9" x14ac:dyDescent="0.35">
      <c r="A247" s="47" t="str">
        <f>IF('Dépenses prévisionnelles'!A246="","",'Dépenses prévisionnelles'!A246)</f>
        <v/>
      </c>
      <c r="B247" s="47" t="str">
        <f>IF('Dépenses prévisionnelles'!B246="","",'Dépenses prévisionnelles'!B246)</f>
        <v/>
      </c>
      <c r="C247" s="46">
        <f>'Dépenses prévisionnelles'!D246</f>
        <v>0</v>
      </c>
      <c r="D247" s="37"/>
      <c r="E247" s="45" t="str">
        <f t="shared" si="6"/>
        <v>80%</v>
      </c>
      <c r="F247" s="45" t="str">
        <f>IF(B247="Acquisitions foncières",SUMIF($B$15:B247,"Acquisitions foncières",$C$15:C247),IF(B247="Investissements immatériels",SUMIF($B$15:B247,"Investissements immatériels",$C$15:C247),""))</f>
        <v/>
      </c>
      <c r="G247" s="45" t="str">
        <f>IF(AND(B247="Acquisitions foncières",F247&gt;'Dépenses prévisionnelles'!$J$5),"AC+",IF(AND(B247="Investissements immatériels",F247&gt;'Dépenses prévisionnelles'!$J$7),"IM+",IF(AND(B247="Acquisitions foncières",'Dépenses prévisionnelles'!$I$5="Ce montant dépasse le seuil de 10% du montant total des dépenses"),"AC",IF(AND(B247="Investissements immatériels",$I$7="Le montant des dépenses a été ajusté pours respecter le seuil de 20%"),"IM",""))))</f>
        <v/>
      </c>
      <c r="H247" s="46" t="str">
        <f>IF(OR(AND(B247="Acquisitions foncières",'Dépenses prévisionnelles'!$I$5="seuil respecté"),AND(B247="Investissements immatériels",'Dépenses prévisionnelles'!$I$7="seuil respecté"),B247="Investissements matériels",AND(B247="Acquisitions foncières",'Dépenses prévisionnelles'!$I$5="Ce montant dépasse le seuil de 10% du montant total des dépenses",F247&lt;'Dépenses prévisionnelles'!$J$5,B247="Acquisitions foncières",COUNTIF($G$15:G246,OR("AC+","AC"))=0),AND(B247="Investissements immatériels",'Dépenses prévisionnelles'!$I$7="Le montant des dépenses a été ajusté pour respecter le seuil de 20%",F247&lt;'Dépenses prévisionnelles'!$J$7,B247="Investissements immatériels",COUNTIF($G$15:G246,OR("IM+","IM"))=0)),'Répartition des financements'!C247,IF(AND(B247="Acquisitions foncières",COUNTIF($G$15:G246,"AC+")=0,COUNTIF($G$15:G246,"AC")&gt;0),'Dépenses prévisionnelles'!$J$5-SUMIF('Répartition des financements'!$G$15:G246,"AC",'Répartition des financements'!$F$15:F246),IF(AND(B247="Investissements immatériels",COUNTIF($G$15:G246,"IM+")=0,COUNTIF($G$15:G246,"IM")&gt;0),'Dépenses prévisionnelles'!$J$7-SUMIF('Répartition des financements'!$G$15:G246,"IM",'Répartition des financements'!$F$15:F246),IF(AND('Répartition des financements'!B247="Acquisitions foncières",COUNTIF($G$15:G246,"AC+")&gt;0),0,IF(AND(B247="Investissements immatériels",COUNTIF($G$15:G246,"IM+")&gt;0),0,IF('Répartition des financements'!B247="Acquisitions foncières",'Dépenses prévisionnelles'!$J$5,IF(B247="Investissements immatériels",'Dépenses prévisionnelles'!$J$7,"0")))))))</f>
        <v>0</v>
      </c>
      <c r="I247" s="46">
        <f t="shared" si="7"/>
        <v>0</v>
      </c>
    </row>
    <row r="248" spans="1:9" x14ac:dyDescent="0.35">
      <c r="A248" s="47" t="str">
        <f>IF('Dépenses prévisionnelles'!A247="","",'Dépenses prévisionnelles'!A247)</f>
        <v/>
      </c>
      <c r="B248" s="47" t="str">
        <f>IF('Dépenses prévisionnelles'!B247="","",'Dépenses prévisionnelles'!B247)</f>
        <v/>
      </c>
      <c r="C248" s="46">
        <f>'Dépenses prévisionnelles'!D247</f>
        <v>0</v>
      </c>
      <c r="D248" s="37"/>
      <c r="E248" s="45" t="str">
        <f t="shared" si="6"/>
        <v>80%</v>
      </c>
      <c r="F248" s="45" t="str">
        <f>IF(B248="Acquisitions foncières",SUMIF($B$15:B248,"Acquisitions foncières",$C$15:C248),IF(B248="Investissements immatériels",SUMIF($B$15:B248,"Investissements immatériels",$C$15:C248),""))</f>
        <v/>
      </c>
      <c r="G248" s="45" t="str">
        <f>IF(AND(B248="Acquisitions foncières",F248&gt;'Dépenses prévisionnelles'!$J$5),"AC+",IF(AND(B248="Investissements immatériels",F248&gt;'Dépenses prévisionnelles'!$J$7),"IM+",IF(AND(B248="Acquisitions foncières",'Dépenses prévisionnelles'!$I$5="Ce montant dépasse le seuil de 10% du montant total des dépenses"),"AC",IF(AND(B248="Investissements immatériels",$I$7="Le montant des dépenses a été ajusté pours respecter le seuil de 20%"),"IM",""))))</f>
        <v/>
      </c>
      <c r="H248" s="46" t="str">
        <f>IF(OR(AND(B248="Acquisitions foncières",'Dépenses prévisionnelles'!$I$5="seuil respecté"),AND(B248="Investissements immatériels",'Dépenses prévisionnelles'!$I$7="seuil respecté"),B248="Investissements matériels",AND(B248="Acquisitions foncières",'Dépenses prévisionnelles'!$I$5="Ce montant dépasse le seuil de 10% du montant total des dépenses",F248&lt;'Dépenses prévisionnelles'!$J$5,B248="Acquisitions foncières",COUNTIF($G$15:G247,OR("AC+","AC"))=0),AND(B248="Investissements immatériels",'Dépenses prévisionnelles'!$I$7="Le montant des dépenses a été ajusté pour respecter le seuil de 20%",F248&lt;'Dépenses prévisionnelles'!$J$7,B248="Investissements immatériels",COUNTIF($G$15:G247,OR("IM+","IM"))=0)),'Répartition des financements'!C248,IF(AND(B248="Acquisitions foncières",COUNTIF($G$15:G247,"AC+")=0,COUNTIF($G$15:G247,"AC")&gt;0),'Dépenses prévisionnelles'!$J$5-SUMIF('Répartition des financements'!$G$15:G247,"AC",'Répartition des financements'!$F$15:F247),IF(AND(B248="Investissements immatériels",COUNTIF($G$15:G247,"IM+")=0,COUNTIF($G$15:G247,"IM")&gt;0),'Dépenses prévisionnelles'!$J$7-SUMIF('Répartition des financements'!$G$15:G247,"IM",'Répartition des financements'!$F$15:F247),IF(AND('Répartition des financements'!B248="Acquisitions foncières",COUNTIF($G$15:G247,"AC+")&gt;0),0,IF(AND(B248="Investissements immatériels",COUNTIF($G$15:G247,"IM+")&gt;0),0,IF('Répartition des financements'!B248="Acquisitions foncières",'Dépenses prévisionnelles'!$J$5,IF(B248="Investissements immatériels",'Dépenses prévisionnelles'!$J$7,"0")))))))</f>
        <v>0</v>
      </c>
      <c r="I248" s="46">
        <f t="shared" si="7"/>
        <v>0</v>
      </c>
    </row>
    <row r="249" spans="1:9" x14ac:dyDescent="0.35">
      <c r="A249" s="47" t="str">
        <f>IF('Dépenses prévisionnelles'!A248="","",'Dépenses prévisionnelles'!A248)</f>
        <v/>
      </c>
      <c r="B249" s="47" t="str">
        <f>IF('Dépenses prévisionnelles'!B248="","",'Dépenses prévisionnelles'!B248)</f>
        <v/>
      </c>
      <c r="C249" s="46">
        <f>'Dépenses prévisionnelles'!D248</f>
        <v>0</v>
      </c>
      <c r="D249" s="37"/>
      <c r="E249" s="45" t="str">
        <f t="shared" si="6"/>
        <v>80%</v>
      </c>
      <c r="F249" s="45" t="str">
        <f>IF(B249="Acquisitions foncières",SUMIF($B$15:B249,"Acquisitions foncières",$C$15:C249),IF(B249="Investissements immatériels",SUMIF($B$15:B249,"Investissements immatériels",$C$15:C249),""))</f>
        <v/>
      </c>
      <c r="G249" s="45" t="str">
        <f>IF(AND(B249="Acquisitions foncières",F249&gt;'Dépenses prévisionnelles'!$J$5),"AC+",IF(AND(B249="Investissements immatériels",F249&gt;'Dépenses prévisionnelles'!$J$7),"IM+",IF(AND(B249="Acquisitions foncières",'Dépenses prévisionnelles'!$I$5="Ce montant dépasse le seuil de 10% du montant total des dépenses"),"AC",IF(AND(B249="Investissements immatériels",$I$7="Le montant des dépenses a été ajusté pours respecter le seuil de 20%"),"IM",""))))</f>
        <v/>
      </c>
      <c r="H249" s="46" t="str">
        <f>IF(OR(AND(B249="Acquisitions foncières",'Dépenses prévisionnelles'!$I$5="seuil respecté"),AND(B249="Investissements immatériels",'Dépenses prévisionnelles'!$I$7="seuil respecté"),B249="Investissements matériels",AND(B249="Acquisitions foncières",'Dépenses prévisionnelles'!$I$5="Ce montant dépasse le seuil de 10% du montant total des dépenses",F249&lt;'Dépenses prévisionnelles'!$J$5,B249="Acquisitions foncières",COUNTIF($G$15:G248,OR("AC+","AC"))=0),AND(B249="Investissements immatériels",'Dépenses prévisionnelles'!$I$7="Le montant des dépenses a été ajusté pour respecter le seuil de 20%",F249&lt;'Dépenses prévisionnelles'!$J$7,B249="Investissements immatériels",COUNTIF($G$15:G248,OR("IM+","IM"))=0)),'Répartition des financements'!C249,IF(AND(B249="Acquisitions foncières",COUNTIF($G$15:G248,"AC+")=0,COUNTIF($G$15:G248,"AC")&gt;0),'Dépenses prévisionnelles'!$J$5-SUMIF('Répartition des financements'!$G$15:G248,"AC",'Répartition des financements'!$F$15:F248),IF(AND(B249="Investissements immatériels",COUNTIF($G$15:G248,"IM+")=0,COUNTIF($G$15:G248,"IM")&gt;0),'Dépenses prévisionnelles'!$J$7-SUMIF('Répartition des financements'!$G$15:G248,"IM",'Répartition des financements'!$F$15:F248),IF(AND('Répartition des financements'!B249="Acquisitions foncières",COUNTIF($G$15:G248,"AC+")&gt;0),0,IF(AND(B249="Investissements immatériels",COUNTIF($G$15:G248,"IM+")&gt;0),0,IF('Répartition des financements'!B249="Acquisitions foncières",'Dépenses prévisionnelles'!$J$5,IF(B249="Investissements immatériels",'Dépenses prévisionnelles'!$J$7,"0")))))))</f>
        <v>0</v>
      </c>
      <c r="I249" s="46">
        <f t="shared" si="7"/>
        <v>0</v>
      </c>
    </row>
    <row r="250" spans="1:9" x14ac:dyDescent="0.35">
      <c r="A250" s="47" t="str">
        <f>IF('Dépenses prévisionnelles'!A249="","",'Dépenses prévisionnelles'!A249)</f>
        <v/>
      </c>
      <c r="B250" s="47" t="str">
        <f>IF('Dépenses prévisionnelles'!B249="","",'Dépenses prévisionnelles'!B249)</f>
        <v/>
      </c>
      <c r="C250" s="46">
        <f>'Dépenses prévisionnelles'!D249</f>
        <v>0</v>
      </c>
      <c r="D250" s="37"/>
      <c r="E250" s="45" t="str">
        <f t="shared" si="6"/>
        <v>80%</v>
      </c>
      <c r="F250" s="45" t="str">
        <f>IF(B250="Acquisitions foncières",SUMIF($B$15:B250,"Acquisitions foncières",$C$15:C250),IF(B250="Investissements immatériels",SUMIF($B$15:B250,"Investissements immatériels",$C$15:C250),""))</f>
        <v/>
      </c>
      <c r="G250" s="45" t="str">
        <f>IF(AND(B250="Acquisitions foncières",F250&gt;'Dépenses prévisionnelles'!$J$5),"AC+",IF(AND(B250="Investissements immatériels",F250&gt;'Dépenses prévisionnelles'!$J$7),"IM+",IF(AND(B250="Acquisitions foncières",'Dépenses prévisionnelles'!$I$5="Ce montant dépasse le seuil de 10% du montant total des dépenses"),"AC",IF(AND(B250="Investissements immatériels",$I$7="Le montant des dépenses a été ajusté pours respecter le seuil de 20%"),"IM",""))))</f>
        <v/>
      </c>
      <c r="H250" s="46" t="str">
        <f>IF(OR(AND(B250="Acquisitions foncières",'Dépenses prévisionnelles'!$I$5="seuil respecté"),AND(B250="Investissements immatériels",'Dépenses prévisionnelles'!$I$7="seuil respecté"),B250="Investissements matériels",AND(B250="Acquisitions foncières",'Dépenses prévisionnelles'!$I$5="Ce montant dépasse le seuil de 10% du montant total des dépenses",F250&lt;'Dépenses prévisionnelles'!$J$5,B250="Acquisitions foncières",COUNTIF($G$15:G249,OR("AC+","AC"))=0),AND(B250="Investissements immatériels",'Dépenses prévisionnelles'!$I$7="Le montant des dépenses a été ajusté pour respecter le seuil de 20%",F250&lt;'Dépenses prévisionnelles'!$J$7,B250="Investissements immatériels",COUNTIF($G$15:G249,OR("IM+","IM"))=0)),'Répartition des financements'!C250,IF(AND(B250="Acquisitions foncières",COUNTIF($G$15:G249,"AC+")=0,COUNTIF($G$15:G249,"AC")&gt;0),'Dépenses prévisionnelles'!$J$5-SUMIF('Répartition des financements'!$G$15:G249,"AC",'Répartition des financements'!$F$15:F249),IF(AND(B250="Investissements immatériels",COUNTIF($G$15:G249,"IM+")=0,COUNTIF($G$15:G249,"IM")&gt;0),'Dépenses prévisionnelles'!$J$7-SUMIF('Répartition des financements'!$G$15:G249,"IM",'Répartition des financements'!$F$15:F249),IF(AND('Répartition des financements'!B250="Acquisitions foncières",COUNTIF($G$15:G249,"AC+")&gt;0),0,IF(AND(B250="Investissements immatériels",COUNTIF($G$15:G249,"IM+")&gt;0),0,IF('Répartition des financements'!B250="Acquisitions foncières",'Dépenses prévisionnelles'!$J$5,IF(B250="Investissements immatériels",'Dépenses prévisionnelles'!$J$7,"0")))))))</f>
        <v>0</v>
      </c>
      <c r="I250" s="46">
        <f t="shared" si="7"/>
        <v>0</v>
      </c>
    </row>
    <row r="251" spans="1:9" x14ac:dyDescent="0.35">
      <c r="A251" s="47" t="str">
        <f>IF('Dépenses prévisionnelles'!A250="","",'Dépenses prévisionnelles'!A250)</f>
        <v/>
      </c>
      <c r="B251" s="47" t="str">
        <f>IF('Dépenses prévisionnelles'!B250="","",'Dépenses prévisionnelles'!B250)</f>
        <v/>
      </c>
      <c r="C251" s="46">
        <f>'Dépenses prévisionnelles'!D250</f>
        <v>0</v>
      </c>
      <c r="D251" s="37"/>
      <c r="E251" s="45" t="str">
        <f t="shared" si="6"/>
        <v>80%</v>
      </c>
      <c r="F251" s="45" t="str">
        <f>IF(B251="Acquisitions foncières",SUMIF($B$15:B251,"Acquisitions foncières",$C$15:C251),IF(B251="Investissements immatériels",SUMIF($B$15:B251,"Investissements immatériels",$C$15:C251),""))</f>
        <v/>
      </c>
      <c r="G251" s="45" t="str">
        <f>IF(AND(B251="Acquisitions foncières",F251&gt;'Dépenses prévisionnelles'!$J$5),"AC+",IF(AND(B251="Investissements immatériels",F251&gt;'Dépenses prévisionnelles'!$J$7),"IM+",IF(AND(B251="Acquisitions foncières",'Dépenses prévisionnelles'!$I$5="Ce montant dépasse le seuil de 10% du montant total des dépenses"),"AC",IF(AND(B251="Investissements immatériels",$I$7="Le montant des dépenses a été ajusté pours respecter le seuil de 20%"),"IM",""))))</f>
        <v/>
      </c>
      <c r="H251" s="46" t="str">
        <f>IF(OR(AND(B251="Acquisitions foncières",'Dépenses prévisionnelles'!$I$5="seuil respecté"),AND(B251="Investissements immatériels",'Dépenses prévisionnelles'!$I$7="seuil respecté"),B251="Investissements matériels",AND(B251="Acquisitions foncières",'Dépenses prévisionnelles'!$I$5="Ce montant dépasse le seuil de 10% du montant total des dépenses",F251&lt;'Dépenses prévisionnelles'!$J$5,B251="Acquisitions foncières",COUNTIF($G$15:G250,OR("AC+","AC"))=0),AND(B251="Investissements immatériels",'Dépenses prévisionnelles'!$I$7="Le montant des dépenses a été ajusté pour respecter le seuil de 20%",F251&lt;'Dépenses prévisionnelles'!$J$7,B251="Investissements immatériels",COUNTIF($G$15:G250,OR("IM+","IM"))=0)),'Répartition des financements'!C251,IF(AND(B251="Acquisitions foncières",COUNTIF($G$15:G250,"AC+")=0,COUNTIF($G$15:G250,"AC")&gt;0),'Dépenses prévisionnelles'!$J$5-SUMIF('Répartition des financements'!$G$15:G250,"AC",'Répartition des financements'!$F$15:F250),IF(AND(B251="Investissements immatériels",COUNTIF($G$15:G250,"IM+")=0,COUNTIF($G$15:G250,"IM")&gt;0),'Dépenses prévisionnelles'!$J$7-SUMIF('Répartition des financements'!$G$15:G250,"IM",'Répartition des financements'!$F$15:F250),IF(AND('Répartition des financements'!B251="Acquisitions foncières",COUNTIF($G$15:G250,"AC+")&gt;0),0,IF(AND(B251="Investissements immatériels",COUNTIF($G$15:G250,"IM+")&gt;0),0,IF('Répartition des financements'!B251="Acquisitions foncières",'Dépenses prévisionnelles'!$J$5,IF(B251="Investissements immatériels",'Dépenses prévisionnelles'!$J$7,"0")))))))</f>
        <v>0</v>
      </c>
      <c r="I251" s="46">
        <f t="shared" si="7"/>
        <v>0</v>
      </c>
    </row>
    <row r="252" spans="1:9" x14ac:dyDescent="0.35">
      <c r="A252" s="47" t="str">
        <f>IF('Dépenses prévisionnelles'!A251="","",'Dépenses prévisionnelles'!A251)</f>
        <v/>
      </c>
      <c r="B252" s="47" t="str">
        <f>IF('Dépenses prévisionnelles'!B251="","",'Dépenses prévisionnelles'!B251)</f>
        <v/>
      </c>
      <c r="C252" s="46">
        <f>'Dépenses prévisionnelles'!D251</f>
        <v>0</v>
      </c>
      <c r="D252" s="37"/>
      <c r="E252" s="45" t="str">
        <f t="shared" si="6"/>
        <v>80%</v>
      </c>
      <c r="F252" s="45" t="str">
        <f>IF(B252="Acquisitions foncières",SUMIF($B$15:B252,"Acquisitions foncières",$C$15:C252),IF(B252="Investissements immatériels",SUMIF($B$15:B252,"Investissements immatériels",$C$15:C252),""))</f>
        <v/>
      </c>
      <c r="G252" s="45" t="str">
        <f>IF(AND(B252="Acquisitions foncières",F252&gt;'Dépenses prévisionnelles'!$J$5),"AC+",IF(AND(B252="Investissements immatériels",F252&gt;'Dépenses prévisionnelles'!$J$7),"IM+",IF(AND(B252="Acquisitions foncières",'Dépenses prévisionnelles'!$I$5="Ce montant dépasse le seuil de 10% du montant total des dépenses"),"AC",IF(AND(B252="Investissements immatériels",$I$7="Le montant des dépenses a été ajusté pours respecter le seuil de 20%"),"IM",""))))</f>
        <v/>
      </c>
      <c r="H252" s="46" t="str">
        <f>IF(OR(AND(B252="Acquisitions foncières",'Dépenses prévisionnelles'!$I$5="seuil respecté"),AND(B252="Investissements immatériels",'Dépenses prévisionnelles'!$I$7="seuil respecté"),B252="Investissements matériels",AND(B252="Acquisitions foncières",'Dépenses prévisionnelles'!$I$5="Ce montant dépasse le seuil de 10% du montant total des dépenses",F252&lt;'Dépenses prévisionnelles'!$J$5,B252="Acquisitions foncières",COUNTIF($G$15:G251,OR("AC+","AC"))=0),AND(B252="Investissements immatériels",'Dépenses prévisionnelles'!$I$7="Le montant des dépenses a été ajusté pour respecter le seuil de 20%",F252&lt;'Dépenses prévisionnelles'!$J$7,B252="Investissements immatériels",COUNTIF($G$15:G251,OR("IM+","IM"))=0)),'Répartition des financements'!C252,IF(AND(B252="Acquisitions foncières",COUNTIF($G$15:G251,"AC+")=0,COUNTIF($G$15:G251,"AC")&gt;0),'Dépenses prévisionnelles'!$J$5-SUMIF('Répartition des financements'!$G$15:G251,"AC",'Répartition des financements'!$F$15:F251),IF(AND(B252="Investissements immatériels",COUNTIF($G$15:G251,"IM+")=0,COUNTIF($G$15:G251,"IM")&gt;0),'Dépenses prévisionnelles'!$J$7-SUMIF('Répartition des financements'!$G$15:G251,"IM",'Répartition des financements'!$F$15:F251),IF(AND('Répartition des financements'!B252="Acquisitions foncières",COUNTIF($G$15:G251,"AC+")&gt;0),0,IF(AND(B252="Investissements immatériels",COUNTIF($G$15:G251,"IM+")&gt;0),0,IF('Répartition des financements'!B252="Acquisitions foncières",'Dépenses prévisionnelles'!$J$5,IF(B252="Investissements immatériels",'Dépenses prévisionnelles'!$J$7,"0")))))))</f>
        <v>0</v>
      </c>
      <c r="I252" s="46">
        <f t="shared" si="7"/>
        <v>0</v>
      </c>
    </row>
    <row r="253" spans="1:9" x14ac:dyDescent="0.35">
      <c r="A253" s="47" t="str">
        <f>IF('Dépenses prévisionnelles'!A252="","",'Dépenses prévisionnelles'!A252)</f>
        <v/>
      </c>
      <c r="B253" s="47" t="str">
        <f>IF('Dépenses prévisionnelles'!B252="","",'Dépenses prévisionnelles'!B252)</f>
        <v/>
      </c>
      <c r="C253" s="46">
        <f>'Dépenses prévisionnelles'!D252</f>
        <v>0</v>
      </c>
      <c r="D253" s="37"/>
      <c r="E253" s="45" t="str">
        <f t="shared" si="6"/>
        <v>80%</v>
      </c>
      <c r="F253" s="45" t="str">
        <f>IF(B253="Acquisitions foncières",SUMIF($B$15:B253,"Acquisitions foncières",$C$15:C253),IF(B253="Investissements immatériels",SUMIF($B$15:B253,"Investissements immatériels",$C$15:C253),""))</f>
        <v/>
      </c>
      <c r="G253" s="45" t="str">
        <f>IF(AND(B253="Acquisitions foncières",F253&gt;'Dépenses prévisionnelles'!$J$5),"AC+",IF(AND(B253="Investissements immatériels",F253&gt;'Dépenses prévisionnelles'!$J$7),"IM+",IF(AND(B253="Acquisitions foncières",'Dépenses prévisionnelles'!$I$5="Ce montant dépasse le seuil de 10% du montant total des dépenses"),"AC",IF(AND(B253="Investissements immatériels",$I$7="Le montant des dépenses a été ajusté pours respecter le seuil de 20%"),"IM",""))))</f>
        <v/>
      </c>
      <c r="H253" s="46" t="str">
        <f>IF(OR(AND(B253="Acquisitions foncières",'Dépenses prévisionnelles'!$I$5="seuil respecté"),AND(B253="Investissements immatériels",'Dépenses prévisionnelles'!$I$7="seuil respecté"),B253="Investissements matériels",AND(B253="Acquisitions foncières",'Dépenses prévisionnelles'!$I$5="Ce montant dépasse le seuil de 10% du montant total des dépenses",F253&lt;'Dépenses prévisionnelles'!$J$5,B253="Acquisitions foncières",COUNTIF($G$15:G252,OR("AC+","AC"))=0),AND(B253="Investissements immatériels",'Dépenses prévisionnelles'!$I$7="Le montant des dépenses a été ajusté pour respecter le seuil de 20%",F253&lt;'Dépenses prévisionnelles'!$J$7,B253="Investissements immatériels",COUNTIF($G$15:G252,OR("IM+","IM"))=0)),'Répartition des financements'!C253,IF(AND(B253="Acquisitions foncières",COUNTIF($G$15:G252,"AC+")=0,COUNTIF($G$15:G252,"AC")&gt;0),'Dépenses prévisionnelles'!$J$5-SUMIF('Répartition des financements'!$G$15:G252,"AC",'Répartition des financements'!$F$15:F252),IF(AND(B253="Investissements immatériels",COUNTIF($G$15:G252,"IM+")=0,COUNTIF($G$15:G252,"IM")&gt;0),'Dépenses prévisionnelles'!$J$7-SUMIF('Répartition des financements'!$G$15:G252,"IM",'Répartition des financements'!$F$15:F252),IF(AND('Répartition des financements'!B253="Acquisitions foncières",COUNTIF($G$15:G252,"AC+")&gt;0),0,IF(AND(B253="Investissements immatériels",COUNTIF($G$15:G252,"IM+")&gt;0),0,IF('Répartition des financements'!B253="Acquisitions foncières",'Dépenses prévisionnelles'!$J$5,IF(B253="Investissements immatériels",'Dépenses prévisionnelles'!$J$7,"0")))))))</f>
        <v>0</v>
      </c>
      <c r="I253" s="46">
        <f t="shared" si="7"/>
        <v>0</v>
      </c>
    </row>
    <row r="254" spans="1:9" x14ac:dyDescent="0.35">
      <c r="A254" s="47" t="str">
        <f>IF('Dépenses prévisionnelles'!A253="","",'Dépenses prévisionnelles'!A253)</f>
        <v/>
      </c>
      <c r="B254" s="47" t="str">
        <f>IF('Dépenses prévisionnelles'!B253="","",'Dépenses prévisionnelles'!B253)</f>
        <v/>
      </c>
      <c r="C254" s="46">
        <f>'Dépenses prévisionnelles'!D253</f>
        <v>0</v>
      </c>
      <c r="D254" s="37"/>
      <c r="E254" s="45" t="str">
        <f t="shared" si="6"/>
        <v>80%</v>
      </c>
      <c r="F254" s="45" t="str">
        <f>IF(B254="Acquisitions foncières",SUMIF($B$15:B254,"Acquisitions foncières",$C$15:C254),IF(B254="Investissements immatériels",SUMIF($B$15:B254,"Investissements immatériels",$C$15:C254),""))</f>
        <v/>
      </c>
      <c r="G254" s="45" t="str">
        <f>IF(AND(B254="Acquisitions foncières",F254&gt;'Dépenses prévisionnelles'!$J$5),"AC+",IF(AND(B254="Investissements immatériels",F254&gt;'Dépenses prévisionnelles'!$J$7),"IM+",IF(AND(B254="Acquisitions foncières",'Dépenses prévisionnelles'!$I$5="Ce montant dépasse le seuil de 10% du montant total des dépenses"),"AC",IF(AND(B254="Investissements immatériels",$I$7="Le montant des dépenses a été ajusté pours respecter le seuil de 20%"),"IM",""))))</f>
        <v/>
      </c>
      <c r="H254" s="46" t="str">
        <f>IF(OR(AND(B254="Acquisitions foncières",'Dépenses prévisionnelles'!$I$5="seuil respecté"),AND(B254="Investissements immatériels",'Dépenses prévisionnelles'!$I$7="seuil respecté"),B254="Investissements matériels",AND(B254="Acquisitions foncières",'Dépenses prévisionnelles'!$I$5="Ce montant dépasse le seuil de 10% du montant total des dépenses",F254&lt;'Dépenses prévisionnelles'!$J$5,B254="Acquisitions foncières",COUNTIF($G$15:G253,OR("AC+","AC"))=0),AND(B254="Investissements immatériels",'Dépenses prévisionnelles'!$I$7="Le montant des dépenses a été ajusté pour respecter le seuil de 20%",F254&lt;'Dépenses prévisionnelles'!$J$7,B254="Investissements immatériels",COUNTIF($G$15:G253,OR("IM+","IM"))=0)),'Répartition des financements'!C254,IF(AND(B254="Acquisitions foncières",COUNTIF($G$15:G253,"AC+")=0,COUNTIF($G$15:G253,"AC")&gt;0),'Dépenses prévisionnelles'!$J$5-SUMIF('Répartition des financements'!$G$15:G253,"AC",'Répartition des financements'!$F$15:F253),IF(AND(B254="Investissements immatériels",COUNTIF($G$15:G253,"IM+")=0,COUNTIF($G$15:G253,"IM")&gt;0),'Dépenses prévisionnelles'!$J$7-SUMIF('Répartition des financements'!$G$15:G253,"IM",'Répartition des financements'!$F$15:F253),IF(AND('Répartition des financements'!B254="Acquisitions foncières",COUNTIF($G$15:G253,"AC+")&gt;0),0,IF(AND(B254="Investissements immatériels",COUNTIF($G$15:G253,"IM+")&gt;0),0,IF('Répartition des financements'!B254="Acquisitions foncières",'Dépenses prévisionnelles'!$J$5,IF(B254="Investissements immatériels",'Dépenses prévisionnelles'!$J$7,"0")))))))</f>
        <v>0</v>
      </c>
      <c r="I254" s="46">
        <f t="shared" si="7"/>
        <v>0</v>
      </c>
    </row>
    <row r="255" spans="1:9" x14ac:dyDescent="0.35">
      <c r="A255" s="47" t="str">
        <f>IF('Dépenses prévisionnelles'!A254="","",'Dépenses prévisionnelles'!A254)</f>
        <v/>
      </c>
      <c r="B255" s="47" t="str">
        <f>IF('Dépenses prévisionnelles'!B254="","",'Dépenses prévisionnelles'!B254)</f>
        <v/>
      </c>
      <c r="C255" s="46">
        <f>'Dépenses prévisionnelles'!D254</f>
        <v>0</v>
      </c>
      <c r="D255" s="37"/>
      <c r="E255" s="45" t="str">
        <f t="shared" si="6"/>
        <v>80%</v>
      </c>
      <c r="F255" s="45" t="str">
        <f>IF(B255="Acquisitions foncières",SUMIF($B$15:B255,"Acquisitions foncières",$C$15:C255),IF(B255="Investissements immatériels",SUMIF($B$15:B255,"Investissements immatériels",$C$15:C255),""))</f>
        <v/>
      </c>
      <c r="G255" s="45" t="str">
        <f>IF(AND(B255="Acquisitions foncières",F255&gt;'Dépenses prévisionnelles'!$J$5),"AC+",IF(AND(B255="Investissements immatériels",F255&gt;'Dépenses prévisionnelles'!$J$7),"IM+",IF(AND(B255="Acquisitions foncières",'Dépenses prévisionnelles'!$I$5="Ce montant dépasse le seuil de 10% du montant total des dépenses"),"AC",IF(AND(B255="Investissements immatériels",$I$7="Le montant des dépenses a été ajusté pours respecter le seuil de 20%"),"IM",""))))</f>
        <v/>
      </c>
      <c r="H255" s="46" t="str">
        <f>IF(OR(AND(B255="Acquisitions foncières",'Dépenses prévisionnelles'!$I$5="seuil respecté"),AND(B255="Investissements immatériels",'Dépenses prévisionnelles'!$I$7="seuil respecté"),B255="Investissements matériels",AND(B255="Acquisitions foncières",'Dépenses prévisionnelles'!$I$5="Ce montant dépasse le seuil de 10% du montant total des dépenses",F255&lt;'Dépenses prévisionnelles'!$J$5,B255="Acquisitions foncières",COUNTIF($G$15:G254,OR("AC+","AC"))=0),AND(B255="Investissements immatériels",'Dépenses prévisionnelles'!$I$7="Le montant des dépenses a été ajusté pour respecter le seuil de 20%",F255&lt;'Dépenses prévisionnelles'!$J$7,B255="Investissements immatériels",COUNTIF($G$15:G254,OR("IM+","IM"))=0)),'Répartition des financements'!C255,IF(AND(B255="Acquisitions foncières",COUNTIF($G$15:G254,"AC+")=0,COUNTIF($G$15:G254,"AC")&gt;0),'Dépenses prévisionnelles'!$J$5-SUMIF('Répartition des financements'!$G$15:G254,"AC",'Répartition des financements'!$F$15:F254),IF(AND(B255="Investissements immatériels",COUNTIF($G$15:G254,"IM+")=0,COUNTIF($G$15:G254,"IM")&gt;0),'Dépenses prévisionnelles'!$J$7-SUMIF('Répartition des financements'!$G$15:G254,"IM",'Répartition des financements'!$F$15:F254),IF(AND('Répartition des financements'!B255="Acquisitions foncières",COUNTIF($G$15:G254,"AC+")&gt;0),0,IF(AND(B255="Investissements immatériels",COUNTIF($G$15:G254,"IM+")&gt;0),0,IF('Répartition des financements'!B255="Acquisitions foncières",'Dépenses prévisionnelles'!$J$5,IF(B255="Investissements immatériels",'Dépenses prévisionnelles'!$J$7,"0")))))))</f>
        <v>0</v>
      </c>
      <c r="I255" s="46">
        <f t="shared" si="7"/>
        <v>0</v>
      </c>
    </row>
    <row r="256" spans="1:9" x14ac:dyDescent="0.35">
      <c r="A256" s="47" t="str">
        <f>IF('Dépenses prévisionnelles'!A255="","",'Dépenses prévisionnelles'!A255)</f>
        <v/>
      </c>
      <c r="B256" s="47" t="str">
        <f>IF('Dépenses prévisionnelles'!B255="","",'Dépenses prévisionnelles'!B255)</f>
        <v/>
      </c>
      <c r="C256" s="46">
        <f>'Dépenses prévisionnelles'!D255</f>
        <v>0</v>
      </c>
      <c r="D256" s="37"/>
      <c r="E256" s="45" t="str">
        <f t="shared" si="6"/>
        <v>80%</v>
      </c>
      <c r="F256" s="45" t="str">
        <f>IF(B256="Acquisitions foncières",SUMIF($B$15:B256,"Acquisitions foncières",$C$15:C256),IF(B256="Investissements immatériels",SUMIF($B$15:B256,"Investissements immatériels",$C$15:C256),""))</f>
        <v/>
      </c>
      <c r="G256" s="45" t="str">
        <f>IF(AND(B256="Acquisitions foncières",F256&gt;'Dépenses prévisionnelles'!$J$5),"AC+",IF(AND(B256="Investissements immatériels",F256&gt;'Dépenses prévisionnelles'!$J$7),"IM+",IF(AND(B256="Acquisitions foncières",'Dépenses prévisionnelles'!$I$5="Ce montant dépasse le seuil de 10% du montant total des dépenses"),"AC",IF(AND(B256="Investissements immatériels",$I$7="Le montant des dépenses a été ajusté pours respecter le seuil de 20%"),"IM",""))))</f>
        <v/>
      </c>
      <c r="H256" s="46" t="str">
        <f>IF(OR(AND(B256="Acquisitions foncières",'Dépenses prévisionnelles'!$I$5="seuil respecté"),AND(B256="Investissements immatériels",'Dépenses prévisionnelles'!$I$7="seuil respecté"),B256="Investissements matériels",AND(B256="Acquisitions foncières",'Dépenses prévisionnelles'!$I$5="Ce montant dépasse le seuil de 10% du montant total des dépenses",F256&lt;'Dépenses prévisionnelles'!$J$5,B256="Acquisitions foncières",COUNTIF($G$15:G255,OR("AC+","AC"))=0),AND(B256="Investissements immatériels",'Dépenses prévisionnelles'!$I$7="Le montant des dépenses a été ajusté pour respecter le seuil de 20%",F256&lt;'Dépenses prévisionnelles'!$J$7,B256="Investissements immatériels",COUNTIF($G$15:G255,OR("IM+","IM"))=0)),'Répartition des financements'!C256,IF(AND(B256="Acquisitions foncières",COUNTIF($G$15:G255,"AC+")=0,COUNTIF($G$15:G255,"AC")&gt;0),'Dépenses prévisionnelles'!$J$5-SUMIF('Répartition des financements'!$G$15:G255,"AC",'Répartition des financements'!$F$15:F255),IF(AND(B256="Investissements immatériels",COUNTIF($G$15:G255,"IM+")=0,COUNTIF($G$15:G255,"IM")&gt;0),'Dépenses prévisionnelles'!$J$7-SUMIF('Répartition des financements'!$G$15:G255,"IM",'Répartition des financements'!$F$15:F255),IF(AND('Répartition des financements'!B256="Acquisitions foncières",COUNTIF($G$15:G255,"AC+")&gt;0),0,IF(AND(B256="Investissements immatériels",COUNTIF($G$15:G255,"IM+")&gt;0),0,IF('Répartition des financements'!B256="Acquisitions foncières",'Dépenses prévisionnelles'!$J$5,IF(B256="Investissements immatériels",'Dépenses prévisionnelles'!$J$7,"0")))))))</f>
        <v>0</v>
      </c>
      <c r="I256" s="46">
        <f t="shared" si="7"/>
        <v>0</v>
      </c>
    </row>
    <row r="257" spans="1:9" x14ac:dyDescent="0.35">
      <c r="A257" s="47" t="str">
        <f>IF('Dépenses prévisionnelles'!A256="","",'Dépenses prévisionnelles'!A256)</f>
        <v/>
      </c>
      <c r="B257" s="47" t="str">
        <f>IF('Dépenses prévisionnelles'!B256="","",'Dépenses prévisionnelles'!B256)</f>
        <v/>
      </c>
      <c r="C257" s="46">
        <f>'Dépenses prévisionnelles'!D256</f>
        <v>0</v>
      </c>
      <c r="D257" s="37"/>
      <c r="E257" s="45" t="str">
        <f t="shared" si="6"/>
        <v>80%</v>
      </c>
      <c r="F257" s="45" t="str">
        <f>IF(B257="Acquisitions foncières",SUMIF($B$15:B257,"Acquisitions foncières",$C$15:C257),IF(B257="Investissements immatériels",SUMIF($B$15:B257,"Investissements immatériels",$C$15:C257),""))</f>
        <v/>
      </c>
      <c r="G257" s="45" t="str">
        <f>IF(AND(B257="Acquisitions foncières",F257&gt;'Dépenses prévisionnelles'!$J$5),"AC+",IF(AND(B257="Investissements immatériels",F257&gt;'Dépenses prévisionnelles'!$J$7),"IM+",IF(AND(B257="Acquisitions foncières",'Dépenses prévisionnelles'!$I$5="Ce montant dépasse le seuil de 10% du montant total des dépenses"),"AC",IF(AND(B257="Investissements immatériels",$I$7="Le montant des dépenses a été ajusté pours respecter le seuil de 20%"),"IM",""))))</f>
        <v/>
      </c>
      <c r="H257" s="46" t="str">
        <f>IF(OR(AND(B257="Acquisitions foncières",'Dépenses prévisionnelles'!$I$5="seuil respecté"),AND(B257="Investissements immatériels",'Dépenses prévisionnelles'!$I$7="seuil respecté"),B257="Investissements matériels",AND(B257="Acquisitions foncières",'Dépenses prévisionnelles'!$I$5="Ce montant dépasse le seuil de 10% du montant total des dépenses",F257&lt;'Dépenses prévisionnelles'!$J$5,B257="Acquisitions foncières",COUNTIF($G$15:G256,OR("AC+","AC"))=0),AND(B257="Investissements immatériels",'Dépenses prévisionnelles'!$I$7="Le montant des dépenses a été ajusté pour respecter le seuil de 20%",F257&lt;'Dépenses prévisionnelles'!$J$7,B257="Investissements immatériels",COUNTIF($G$15:G256,OR("IM+","IM"))=0)),'Répartition des financements'!C257,IF(AND(B257="Acquisitions foncières",COUNTIF($G$15:G256,"AC+")=0,COUNTIF($G$15:G256,"AC")&gt;0),'Dépenses prévisionnelles'!$J$5-SUMIF('Répartition des financements'!$G$15:G256,"AC",'Répartition des financements'!$F$15:F256),IF(AND(B257="Investissements immatériels",COUNTIF($G$15:G256,"IM+")=0,COUNTIF($G$15:G256,"IM")&gt;0),'Dépenses prévisionnelles'!$J$7-SUMIF('Répartition des financements'!$G$15:G256,"IM",'Répartition des financements'!$F$15:F256),IF(AND('Répartition des financements'!B257="Acquisitions foncières",COUNTIF($G$15:G256,"AC+")&gt;0),0,IF(AND(B257="Investissements immatériels",COUNTIF($G$15:G256,"IM+")&gt;0),0,IF('Répartition des financements'!B257="Acquisitions foncières",'Dépenses prévisionnelles'!$J$5,IF(B257="Investissements immatériels",'Dépenses prévisionnelles'!$J$7,"0")))))))</f>
        <v>0</v>
      </c>
      <c r="I257" s="46">
        <f t="shared" si="7"/>
        <v>0</v>
      </c>
    </row>
    <row r="258" spans="1:9" x14ac:dyDescent="0.35">
      <c r="A258" s="47" t="str">
        <f>IF('Dépenses prévisionnelles'!A257="","",'Dépenses prévisionnelles'!A257)</f>
        <v/>
      </c>
      <c r="B258" s="47" t="str">
        <f>IF('Dépenses prévisionnelles'!B257="","",'Dépenses prévisionnelles'!B257)</f>
        <v/>
      </c>
      <c r="C258" s="46">
        <f>'Dépenses prévisionnelles'!D257</f>
        <v>0</v>
      </c>
      <c r="D258" s="37"/>
      <c r="E258" s="45" t="str">
        <f t="shared" si="6"/>
        <v>80%</v>
      </c>
      <c r="F258" s="45" t="str">
        <f>IF(B258="Acquisitions foncières",SUMIF($B$15:B258,"Acquisitions foncières",$C$15:C258),IF(B258="Investissements immatériels",SUMIF($B$15:B258,"Investissements immatériels",$C$15:C258),""))</f>
        <v/>
      </c>
      <c r="G258" s="45" t="str">
        <f>IF(AND(B258="Acquisitions foncières",F258&gt;'Dépenses prévisionnelles'!$J$5),"AC+",IF(AND(B258="Investissements immatériels",F258&gt;'Dépenses prévisionnelles'!$J$7),"IM+",IF(AND(B258="Acquisitions foncières",'Dépenses prévisionnelles'!$I$5="Ce montant dépasse le seuil de 10% du montant total des dépenses"),"AC",IF(AND(B258="Investissements immatériels",$I$7="Le montant des dépenses a été ajusté pours respecter le seuil de 20%"),"IM",""))))</f>
        <v/>
      </c>
      <c r="H258" s="46" t="str">
        <f>IF(OR(AND(B258="Acquisitions foncières",'Dépenses prévisionnelles'!$I$5="seuil respecté"),AND(B258="Investissements immatériels",'Dépenses prévisionnelles'!$I$7="seuil respecté"),B258="Investissements matériels",AND(B258="Acquisitions foncières",'Dépenses prévisionnelles'!$I$5="Ce montant dépasse le seuil de 10% du montant total des dépenses",F258&lt;'Dépenses prévisionnelles'!$J$5,B258="Acquisitions foncières",COUNTIF($G$15:G257,OR("AC+","AC"))=0),AND(B258="Investissements immatériels",'Dépenses prévisionnelles'!$I$7="Le montant des dépenses a été ajusté pour respecter le seuil de 20%",F258&lt;'Dépenses prévisionnelles'!$J$7,B258="Investissements immatériels",COUNTIF($G$15:G257,OR("IM+","IM"))=0)),'Répartition des financements'!C258,IF(AND(B258="Acquisitions foncières",COUNTIF($G$15:G257,"AC+")=0,COUNTIF($G$15:G257,"AC")&gt;0),'Dépenses prévisionnelles'!$J$5-SUMIF('Répartition des financements'!$G$15:G257,"AC",'Répartition des financements'!$F$15:F257),IF(AND(B258="Investissements immatériels",COUNTIF($G$15:G257,"IM+")=0,COUNTIF($G$15:G257,"IM")&gt;0),'Dépenses prévisionnelles'!$J$7-SUMIF('Répartition des financements'!$G$15:G257,"IM",'Répartition des financements'!$F$15:F257),IF(AND('Répartition des financements'!B258="Acquisitions foncières",COUNTIF($G$15:G257,"AC+")&gt;0),0,IF(AND(B258="Investissements immatériels",COUNTIF($G$15:G257,"IM+")&gt;0),0,IF('Répartition des financements'!B258="Acquisitions foncières",'Dépenses prévisionnelles'!$J$5,IF(B258="Investissements immatériels",'Dépenses prévisionnelles'!$J$7,"0")))))))</f>
        <v>0</v>
      </c>
      <c r="I258" s="46">
        <f t="shared" si="7"/>
        <v>0</v>
      </c>
    </row>
    <row r="259" spans="1:9" x14ac:dyDescent="0.35">
      <c r="A259" s="47" t="str">
        <f>IF('Dépenses prévisionnelles'!A258="","",'Dépenses prévisionnelles'!A258)</f>
        <v/>
      </c>
      <c r="B259" s="47" t="str">
        <f>IF('Dépenses prévisionnelles'!B258="","",'Dépenses prévisionnelles'!B258)</f>
        <v/>
      </c>
      <c r="C259" s="46">
        <f>'Dépenses prévisionnelles'!D258</f>
        <v>0</v>
      </c>
      <c r="D259" s="37"/>
      <c r="E259" s="45" t="str">
        <f t="shared" si="6"/>
        <v>80%</v>
      </c>
      <c r="F259" s="45" t="str">
        <f>IF(B259="Acquisitions foncières",SUMIF($B$15:B259,"Acquisitions foncières",$C$15:C259),IF(B259="Investissements immatériels",SUMIF($B$15:B259,"Investissements immatériels",$C$15:C259),""))</f>
        <v/>
      </c>
      <c r="G259" s="45" t="str">
        <f>IF(AND(B259="Acquisitions foncières",F259&gt;'Dépenses prévisionnelles'!$J$5),"AC+",IF(AND(B259="Investissements immatériels",F259&gt;'Dépenses prévisionnelles'!$J$7),"IM+",IF(AND(B259="Acquisitions foncières",'Dépenses prévisionnelles'!$I$5="Ce montant dépasse le seuil de 10% du montant total des dépenses"),"AC",IF(AND(B259="Investissements immatériels",$I$7="Le montant des dépenses a été ajusté pours respecter le seuil de 20%"),"IM",""))))</f>
        <v/>
      </c>
      <c r="H259" s="46" t="str">
        <f>IF(OR(AND(B259="Acquisitions foncières",'Dépenses prévisionnelles'!$I$5="seuil respecté"),AND(B259="Investissements immatériels",'Dépenses prévisionnelles'!$I$7="seuil respecté"),B259="Investissements matériels",AND(B259="Acquisitions foncières",'Dépenses prévisionnelles'!$I$5="Ce montant dépasse le seuil de 10% du montant total des dépenses",F259&lt;'Dépenses prévisionnelles'!$J$5,B259="Acquisitions foncières",COUNTIF($G$15:G258,OR("AC+","AC"))=0),AND(B259="Investissements immatériels",'Dépenses prévisionnelles'!$I$7="Le montant des dépenses a été ajusté pour respecter le seuil de 20%",F259&lt;'Dépenses prévisionnelles'!$J$7,B259="Investissements immatériels",COUNTIF($G$15:G258,OR("IM+","IM"))=0)),'Répartition des financements'!C259,IF(AND(B259="Acquisitions foncières",COUNTIF($G$15:G258,"AC+")=0,COUNTIF($G$15:G258,"AC")&gt;0),'Dépenses prévisionnelles'!$J$5-SUMIF('Répartition des financements'!$G$15:G258,"AC",'Répartition des financements'!$F$15:F258),IF(AND(B259="Investissements immatériels",COUNTIF($G$15:G258,"IM+")=0,COUNTIF($G$15:G258,"IM")&gt;0),'Dépenses prévisionnelles'!$J$7-SUMIF('Répartition des financements'!$G$15:G258,"IM",'Répartition des financements'!$F$15:F258),IF(AND('Répartition des financements'!B259="Acquisitions foncières",COUNTIF($G$15:G258,"AC+")&gt;0),0,IF(AND(B259="Investissements immatériels",COUNTIF($G$15:G258,"IM+")&gt;0),0,IF('Répartition des financements'!B259="Acquisitions foncières",'Dépenses prévisionnelles'!$J$5,IF(B259="Investissements immatériels",'Dépenses prévisionnelles'!$J$7,"0")))))))</f>
        <v>0</v>
      </c>
      <c r="I259" s="46">
        <f t="shared" si="7"/>
        <v>0</v>
      </c>
    </row>
    <row r="260" spans="1:9" x14ac:dyDescent="0.35">
      <c r="A260" s="47" t="str">
        <f>IF('Dépenses prévisionnelles'!A259="","",'Dépenses prévisionnelles'!A259)</f>
        <v/>
      </c>
      <c r="B260" s="47" t="str">
        <f>IF('Dépenses prévisionnelles'!B259="","",'Dépenses prévisionnelles'!B259)</f>
        <v/>
      </c>
      <c r="C260" s="46">
        <f>'Dépenses prévisionnelles'!D259</f>
        <v>0</v>
      </c>
      <c r="D260" s="37"/>
      <c r="E260" s="45" t="str">
        <f t="shared" si="6"/>
        <v>80%</v>
      </c>
      <c r="F260" s="45" t="str">
        <f>IF(B260="Acquisitions foncières",SUMIF($B$15:B260,"Acquisitions foncières",$C$15:C260),IF(B260="Investissements immatériels",SUMIF($B$15:B260,"Investissements immatériels",$C$15:C260),""))</f>
        <v/>
      </c>
      <c r="G260" s="45" t="str">
        <f>IF(AND(B260="Acquisitions foncières",F260&gt;'Dépenses prévisionnelles'!$J$5),"AC+",IF(AND(B260="Investissements immatériels",F260&gt;'Dépenses prévisionnelles'!$J$7),"IM+",IF(AND(B260="Acquisitions foncières",'Dépenses prévisionnelles'!$I$5="Ce montant dépasse le seuil de 10% du montant total des dépenses"),"AC",IF(AND(B260="Investissements immatériels",$I$7="Le montant des dépenses a été ajusté pours respecter le seuil de 20%"),"IM",""))))</f>
        <v/>
      </c>
      <c r="H260" s="46" t="str">
        <f>IF(OR(AND(B260="Acquisitions foncières",'Dépenses prévisionnelles'!$I$5="seuil respecté"),AND(B260="Investissements immatériels",'Dépenses prévisionnelles'!$I$7="seuil respecté"),B260="Investissements matériels",AND(B260="Acquisitions foncières",'Dépenses prévisionnelles'!$I$5="Ce montant dépasse le seuil de 10% du montant total des dépenses",F260&lt;'Dépenses prévisionnelles'!$J$5,B260="Acquisitions foncières",COUNTIF($G$15:G259,OR("AC+","AC"))=0),AND(B260="Investissements immatériels",'Dépenses prévisionnelles'!$I$7="Le montant des dépenses a été ajusté pour respecter le seuil de 20%",F260&lt;'Dépenses prévisionnelles'!$J$7,B260="Investissements immatériels",COUNTIF($G$15:G259,OR("IM+","IM"))=0)),'Répartition des financements'!C260,IF(AND(B260="Acquisitions foncières",COUNTIF($G$15:G259,"AC+")=0,COUNTIF($G$15:G259,"AC")&gt;0),'Dépenses prévisionnelles'!$J$5-SUMIF('Répartition des financements'!$G$15:G259,"AC",'Répartition des financements'!$F$15:F259),IF(AND(B260="Investissements immatériels",COUNTIF($G$15:G259,"IM+")=0,COUNTIF($G$15:G259,"IM")&gt;0),'Dépenses prévisionnelles'!$J$7-SUMIF('Répartition des financements'!$G$15:G259,"IM",'Répartition des financements'!$F$15:F259),IF(AND('Répartition des financements'!B260="Acquisitions foncières",COUNTIF($G$15:G259,"AC+")&gt;0),0,IF(AND(B260="Investissements immatériels",COUNTIF($G$15:G259,"IM+")&gt;0),0,IF('Répartition des financements'!B260="Acquisitions foncières",'Dépenses prévisionnelles'!$J$5,IF(B260="Investissements immatériels",'Dépenses prévisionnelles'!$J$7,"0")))))))</f>
        <v>0</v>
      </c>
      <c r="I260" s="46">
        <f t="shared" si="7"/>
        <v>0</v>
      </c>
    </row>
    <row r="261" spans="1:9" x14ac:dyDescent="0.35">
      <c r="A261" s="47" t="str">
        <f>IF('Dépenses prévisionnelles'!A260="","",'Dépenses prévisionnelles'!A260)</f>
        <v/>
      </c>
      <c r="B261" s="47" t="str">
        <f>IF('Dépenses prévisionnelles'!B260="","",'Dépenses prévisionnelles'!B260)</f>
        <v/>
      </c>
      <c r="C261" s="46">
        <f>'Dépenses prévisionnelles'!D260</f>
        <v>0</v>
      </c>
      <c r="D261" s="37"/>
      <c r="E261" s="45" t="str">
        <f t="shared" si="6"/>
        <v>80%</v>
      </c>
      <c r="F261" s="45" t="str">
        <f>IF(B261="Acquisitions foncières",SUMIF($B$15:B261,"Acquisitions foncières",$C$15:C261),IF(B261="Investissements immatériels",SUMIF($B$15:B261,"Investissements immatériels",$C$15:C261),""))</f>
        <v/>
      </c>
      <c r="G261" s="45" t="str">
        <f>IF(AND(B261="Acquisitions foncières",F261&gt;'Dépenses prévisionnelles'!$J$5),"AC+",IF(AND(B261="Investissements immatériels",F261&gt;'Dépenses prévisionnelles'!$J$7),"IM+",IF(AND(B261="Acquisitions foncières",'Dépenses prévisionnelles'!$I$5="Ce montant dépasse le seuil de 10% du montant total des dépenses"),"AC",IF(AND(B261="Investissements immatériels",$I$7="Le montant des dépenses a été ajusté pours respecter le seuil de 20%"),"IM",""))))</f>
        <v/>
      </c>
      <c r="H261" s="46" t="str">
        <f>IF(OR(AND(B261="Acquisitions foncières",'Dépenses prévisionnelles'!$I$5="seuil respecté"),AND(B261="Investissements immatériels",'Dépenses prévisionnelles'!$I$7="seuil respecté"),B261="Investissements matériels",AND(B261="Acquisitions foncières",'Dépenses prévisionnelles'!$I$5="Ce montant dépasse le seuil de 10% du montant total des dépenses",F261&lt;'Dépenses prévisionnelles'!$J$5,B261="Acquisitions foncières",COUNTIF($G$15:G260,OR("AC+","AC"))=0),AND(B261="Investissements immatériels",'Dépenses prévisionnelles'!$I$7="Le montant des dépenses a été ajusté pour respecter le seuil de 20%",F261&lt;'Dépenses prévisionnelles'!$J$7,B261="Investissements immatériels",COUNTIF($G$15:G260,OR("IM+","IM"))=0)),'Répartition des financements'!C261,IF(AND(B261="Acquisitions foncières",COUNTIF($G$15:G260,"AC+")=0,COUNTIF($G$15:G260,"AC")&gt;0),'Dépenses prévisionnelles'!$J$5-SUMIF('Répartition des financements'!$G$15:G260,"AC",'Répartition des financements'!$F$15:F260),IF(AND(B261="Investissements immatériels",COUNTIF($G$15:G260,"IM+")=0,COUNTIF($G$15:G260,"IM")&gt;0),'Dépenses prévisionnelles'!$J$7-SUMIF('Répartition des financements'!$G$15:G260,"IM",'Répartition des financements'!$F$15:F260),IF(AND('Répartition des financements'!B261="Acquisitions foncières",COUNTIF($G$15:G260,"AC+")&gt;0),0,IF(AND(B261="Investissements immatériels",COUNTIF($G$15:G260,"IM+")&gt;0),0,IF('Répartition des financements'!B261="Acquisitions foncières",'Dépenses prévisionnelles'!$J$5,IF(B261="Investissements immatériels",'Dépenses prévisionnelles'!$J$7,"0")))))))</f>
        <v>0</v>
      </c>
      <c r="I261" s="46">
        <f t="shared" si="7"/>
        <v>0</v>
      </c>
    </row>
  </sheetData>
  <sheetProtection sheet="1" selectLockedCells="1"/>
  <mergeCells count="21">
    <mergeCell ref="M16:M17"/>
    <mergeCell ref="L16:L17"/>
    <mergeCell ref="G13:G14"/>
    <mergeCell ref="F13:F14"/>
    <mergeCell ref="B3:C3"/>
    <mergeCell ref="A1:L1"/>
    <mergeCell ref="A6:I6"/>
    <mergeCell ref="A7:I7"/>
    <mergeCell ref="A13:A14"/>
    <mergeCell ref="B13:B14"/>
    <mergeCell ref="C13:C14"/>
    <mergeCell ref="A11:B11"/>
    <mergeCell ref="D13:D14"/>
    <mergeCell ref="I13:I14"/>
    <mergeCell ref="A8:I8"/>
    <mergeCell ref="A9:I9"/>
    <mergeCell ref="K11:L11"/>
    <mergeCell ref="K12:L12"/>
    <mergeCell ref="K5:L5"/>
    <mergeCell ref="E13:E14"/>
    <mergeCell ref="H13:H14"/>
  </mergeCell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'Ne pas utiliser'!$A$2:$A$4</xm:f>
          </x14:formula1>
          <xm:sqref>B13:B14</xm:sqref>
        </x14:dataValidation>
        <x14:dataValidation type="list" allowBlank="1" showInputMessage="1" showErrorMessage="1">
          <x14:formula1>
            <xm:f>'Ne pas utiliser'!$A$7:$A$8</xm:f>
          </x14:formula1>
          <xm:sqref>C11 D15:D261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topLeftCell="D1" workbookViewId="0">
      <selection activeCell="E13" sqref="E13"/>
    </sheetView>
  </sheetViews>
  <sheetFormatPr baseColWidth="10" defaultRowHeight="14.5" x14ac:dyDescent="0.35"/>
  <cols>
    <col min="1" max="1" width="22.81640625" hidden="1" customWidth="1"/>
    <col min="2" max="3" width="0" hidden="1" customWidth="1"/>
    <col min="5" max="5" width="22.81640625" bestFit="1" customWidth="1"/>
  </cols>
  <sheetData>
    <row r="1" spans="1:1" x14ac:dyDescent="0.35">
      <c r="A1" t="s">
        <v>0</v>
      </c>
    </row>
    <row r="2" spans="1:1" x14ac:dyDescent="0.35">
      <c r="A2" t="s">
        <v>3</v>
      </c>
    </row>
    <row r="3" spans="1:1" x14ac:dyDescent="0.35">
      <c r="A3" t="s">
        <v>4</v>
      </c>
    </row>
    <row r="4" spans="1:1" x14ac:dyDescent="0.35">
      <c r="A4" t="s">
        <v>5</v>
      </c>
    </row>
    <row r="7" spans="1:1" x14ac:dyDescent="0.35">
      <c r="A7" t="s">
        <v>32</v>
      </c>
    </row>
    <row r="8" spans="1:1" x14ac:dyDescent="0.35">
      <c r="A8"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Dépenses prévisionnelles</vt:lpstr>
      <vt:lpstr>Répartition des financements</vt:lpstr>
      <vt:lpstr>Ne pas utiliser</vt:lpstr>
      <vt:lpstr>'Dépenses prévisionnelles'!_ftnref1</vt:lpstr>
      <vt:lpstr>'Dépenses prévisionnelles'!_ftnref2</vt:lpstr>
    </vt:vector>
  </TitlesOfParts>
  <Company>Ministère de l'Agriculture et de l'Alimentation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Emilie DAVID</dc:creator>
  <cp:lastModifiedBy>DODIN Maxence</cp:lastModifiedBy>
  <dcterms:created xsi:type="dcterms:W3CDTF">2024-02-15T11:04:36Z</dcterms:created>
  <dcterms:modified xsi:type="dcterms:W3CDTF">2025-08-12T14:03:35Z</dcterms:modified>
</cp:coreProperties>
</file>